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0" activeTab="0"/>
  </bookViews>
  <sheets>
    <sheet name="Фінплан - зведені показники" sheetId="1" r:id="rId1"/>
    <sheet name="1.Фінансовий результат" sheetId="2" r:id="rId2"/>
    <sheet name="Лист9" sheetId="3" r:id="rId3"/>
    <sheet name="2. Розрахунки з бюджетом" sheetId="4" r:id="rId4"/>
    <sheet name="Рух грошових коштів наш" sheetId="5" r:id="rId5"/>
    <sheet name="3. Рух грошових коштів їх" sheetId="6" r:id="rId6"/>
    <sheet name="4. Кап. інвестиції" sheetId="7" r:id="rId7"/>
    <sheet name="інша інформація 2" sheetId="8" r:id="rId8"/>
    <sheet name="інша інформація3" sheetId="9" r:id="rId9"/>
    <sheet name="5. Інша інформація" sheetId="10" r:id="rId10"/>
  </sheets>
  <definedNames>
    <definedName name="_xlnm.Print_Area" localSheetId="8">'інша інформація3'!$A$1:$H$35</definedName>
  </definedNames>
  <calcPr fullCalcOnLoad="1"/>
</workbook>
</file>

<file path=xl/sharedStrings.xml><?xml version="1.0" encoding="utf-8"?>
<sst xmlns="http://schemas.openxmlformats.org/spreadsheetml/2006/main" count="982" uniqueCount="511">
  <si>
    <t>Додаток</t>
  </si>
  <si>
    <t>ЗАТВЕРДЖЕНО</t>
  </si>
  <si>
    <t>рішення виконавчого комітету</t>
  </si>
  <si>
    <t>Черкаської міської ради</t>
  </si>
  <si>
    <t>від _____________ № _____</t>
  </si>
  <si>
    <t>ФІНАНСОВИЙ ПЛАН КОМУНАЛЬНОГО ПІДПРИЄМСТВА</t>
  </si>
  <si>
    <t xml:space="preserve">   “Черкасиелектротранс” Черкаської міської ради”</t>
  </si>
  <si>
    <t>НА   2017 РІК</t>
  </si>
  <si>
    <t>Основні фінансові показники</t>
  </si>
  <si>
    <t>тис.грн.</t>
  </si>
  <si>
    <t>Найменування показника</t>
  </si>
  <si>
    <t xml:space="preserve">Код рядка </t>
  </si>
  <si>
    <t>Звіт фінансового плану 2015 року</t>
  </si>
  <si>
    <t>Звіт фінансового плану 2016 року</t>
  </si>
  <si>
    <t>Затверджений фінансовий план на 2017 рік</t>
  </si>
  <si>
    <t>Уточнений план  2017 рік</t>
  </si>
  <si>
    <t xml:space="preserve">Зокрема за кварталами 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</si>
  <si>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</si>
  <si>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</si>
  <si>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</si>
  <si>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</si>
  <si>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</si>
  <si>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</si>
  <si>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</si>
  <si>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</si>
  <si>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</si>
  <si>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</si>
  <si>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</si>
  <si>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</si>
  <si>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</si>
  <si>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</si>
  <si>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</si>
  <si>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</si>
  <si>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</si>
  <si>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</si>
  <si>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</si>
  <si>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</si>
  <si>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</si>
  <si>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</si>
  <si>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</si>
  <si>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</si>
  <si>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</si>
  <si>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</si>
  <si>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</si>
  <si>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</si>
  <si>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</si>
  <si>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</si>
  <si>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</si>
  <si>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</si>
  <si>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</si>
  <si>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</si>
  <si>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</si>
  <si>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</si>
  <si>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r>
      <t xml:space="preserve">                                     </t>
    </r>
    <r>
      <rPr>
        <u val="single"/>
        <sz val="14"/>
        <rFont val="Times New Roman"/>
        <family val="1"/>
      </rPr>
      <t xml:space="preserve">  В.о.директора</t>
    </r>
  </si>
  <si>
    <r>
      <t xml:space="preserve">                          </t>
    </r>
    <r>
      <rPr>
        <u val="single"/>
        <sz val="16"/>
        <rFont val="Times New Roman"/>
        <family val="1"/>
      </rPr>
      <t xml:space="preserve"> Т.В. Хвиль</t>
    </r>
  </si>
  <si>
    <t>(посада)</t>
  </si>
  <si>
    <t xml:space="preserve">         (ініціали, прізвище)    </t>
  </si>
  <si>
    <t>I. Формування фінансових результатів</t>
  </si>
  <si>
    <t>Звіт фінансового план 2015 року</t>
  </si>
  <si>
    <t>Звіт 2016 року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</si>
  <si>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</si>
  <si>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</si>
  <si>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</si>
  <si>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</si>
  <si>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</si>
  <si>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компенсаційні виплати на пільговий проїзд окремих категорій громадян</t>
  </si>
  <si>
    <t>1012/1</t>
  </si>
  <si>
    <t>компенсація втрат доходів від регулювання тарифів на перевезення учнів і студентів</t>
  </si>
  <si>
    <t>1012/2</t>
  </si>
  <si>
    <t>погашення заборгованності зі сплати соціального внеску на виконання договору реструктуризації боргів перед Пенсійним фондом України</t>
  </si>
  <si>
    <t>1012/3</t>
  </si>
  <si>
    <t>мплата недоїмки податку з доходів з фізичних осіб, що виникла з 2007 року</t>
  </si>
  <si>
    <t>1012/4</t>
  </si>
  <si>
    <t>надання фінансової підтримки на забеспечення ефективної господарської діяльності (беззбитковості) підприємства</t>
  </si>
  <si>
    <t>1012/5</t>
  </si>
  <si>
    <t>меблі для обладнання класів водіїв</t>
  </si>
  <si>
    <t>1012/6</t>
  </si>
  <si>
    <t>різниця в тарифах між затвердженим та економічно обгрунтованим</t>
  </si>
  <si>
    <t>1012/7</t>
  </si>
  <si>
    <t>Податок на додану вартість</t>
  </si>
  <si>
    <t>Інші вирахування з доходу (розшифрувати)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</si>
  <si>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</si>
  <si>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</si>
  <si>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</si>
  <si>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</si>
  <si>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</si>
  <si>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</si>
  <si>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резерв відпусток</t>
  </si>
  <si>
    <t>1054/1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</si>
  <si>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</si>
  <si>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</si>
  <si>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</si>
  <si>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</si>
  <si>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комунальні послуги:</t>
  </si>
  <si>
    <t>1058/1</t>
  </si>
  <si>
    <t>в тому числі:</t>
  </si>
  <si>
    <t>опалення та гаряча вода</t>
  </si>
  <si>
    <t>1058/11</t>
  </si>
  <si>
    <t>водопостачання та водовідведення</t>
  </si>
  <si>
    <t>1058/12</t>
  </si>
  <si>
    <t>послуги сторонніх організацій:</t>
  </si>
  <si>
    <t>1058/2</t>
  </si>
  <si>
    <t>тех.огляд трол., КМ, ТП, авто</t>
  </si>
  <si>
    <t>1058/21</t>
  </si>
  <si>
    <t>страхування</t>
  </si>
  <si>
    <t>1058/22</t>
  </si>
  <si>
    <t>послуги охорони та тягових підстанцій</t>
  </si>
  <si>
    <t>1058/23</t>
  </si>
  <si>
    <t>послуги механізації</t>
  </si>
  <si>
    <t>1058/24</t>
  </si>
  <si>
    <t>знос гуми</t>
  </si>
  <si>
    <t>1058/3</t>
  </si>
  <si>
    <t>інші витрати:</t>
  </si>
  <si>
    <t>1058/4</t>
  </si>
  <si>
    <t>спецодяг</t>
  </si>
  <si>
    <t>1058/41</t>
  </si>
  <si>
    <t>придбання абонементних квитків</t>
  </si>
  <si>
    <t>1058/42</t>
  </si>
  <si>
    <t>спецхарчування (молоко, соки)</t>
  </si>
  <si>
    <t>1058/43</t>
  </si>
  <si>
    <t>мило</t>
  </si>
  <si>
    <t>1058/44</t>
  </si>
  <si>
    <t>МШП</t>
  </si>
  <si>
    <t>1058/45</t>
  </si>
  <si>
    <t>інші</t>
  </si>
  <si>
    <t>1058/46</t>
  </si>
  <si>
    <t>придбання проїзних квитків</t>
  </si>
  <si>
    <t>1058/47</t>
  </si>
  <si>
    <t>медогляд</t>
  </si>
  <si>
    <t>1058/48</t>
  </si>
  <si>
    <t>Валовий: прибуток / збиток</t>
  </si>
  <si>
    <t>Інші операційні доходи (розшифрувати), у тому числі: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</si>
  <si>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</si>
  <si>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</si>
  <si>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</si>
  <si>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</si>
  <si>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</si>
  <si>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</si>
  <si>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</si>
  <si>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</si>
  <si>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1088/1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</si>
  <si>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</si>
  <si>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</si>
  <si>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придбання ліцензії з перепідготовки кадрів основних професій</t>
  </si>
  <si>
    <t>технічна експертна оцінка</t>
  </si>
  <si>
    <t>організаційно-технічні послуги (послуги охорони,інкасаційні послуги)</t>
  </si>
  <si>
    <t>0,3% перерахування профспілкі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</si>
  <si>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</si>
  <si>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</si>
  <si>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</si>
  <si>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</si>
  <si>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</si>
  <si>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</si>
  <si>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</si>
  <si>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банківське обслуговування</t>
  </si>
  <si>
    <t>1102/1</t>
  </si>
  <si>
    <t>місцеві податки</t>
  </si>
  <si>
    <t>1102/2</t>
  </si>
  <si>
    <t>1102/3</t>
  </si>
  <si>
    <t>електроенергія</t>
  </si>
  <si>
    <t>1102/31</t>
  </si>
  <si>
    <t>1102/32</t>
  </si>
  <si>
    <t>1102/33</t>
  </si>
  <si>
    <t>матеріали:</t>
  </si>
  <si>
    <t>1102/4</t>
  </si>
  <si>
    <t>канцелярські вироби</t>
  </si>
  <si>
    <t>1102/41</t>
  </si>
  <si>
    <t>друкарські бланки</t>
  </si>
  <si>
    <t>1102/42</t>
  </si>
  <si>
    <t>література та періодичні видання</t>
  </si>
  <si>
    <t>1102/43</t>
  </si>
  <si>
    <t>інші:</t>
  </si>
  <si>
    <t>1102/5</t>
  </si>
  <si>
    <t>інтернет</t>
  </si>
  <si>
    <t>1102/51</t>
  </si>
  <si>
    <t>ремонт комп.техніки</t>
  </si>
  <si>
    <t>1102/52</t>
  </si>
  <si>
    <t>1102/53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</si>
  <si>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</si>
  <si>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</si>
  <si>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</si>
  <si>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</si>
  <si>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</si>
  <si>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</si>
  <si>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</si>
  <si>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</si>
  <si>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</si>
  <si>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</si>
  <si>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(розшифрувати)</t>
  </si>
  <si>
    <t>пільгові пенсії</t>
  </si>
  <si>
    <t>1125/1</t>
  </si>
  <si>
    <t>виконавчі провадження</t>
  </si>
  <si>
    <t>1125/2</t>
  </si>
  <si>
    <t>витрати на утримання легкового автомобіля</t>
  </si>
  <si>
    <t>1125/3</t>
  </si>
  <si>
    <t>витрати на по зносу основних фондів</t>
  </si>
  <si>
    <t>1125/4</t>
  </si>
  <si>
    <t>Членські внески в Корпорацію Укрелектротранс”</t>
  </si>
  <si>
    <t>1125/5</t>
  </si>
  <si>
    <t>списання дебіторської та кредиторської заборгованості</t>
  </si>
  <si>
    <t>1125/6</t>
  </si>
  <si>
    <t>1125/7</t>
  </si>
  <si>
    <t>Фінансові витрати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</si>
  <si>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</si>
  <si>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</si>
  <si>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</si>
  <si>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</si>
  <si>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</si>
  <si>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</si>
  <si>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</si>
  <si>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</si>
  <si>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</si>
  <si>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</si>
  <si>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</si>
  <si>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інші витрати</t>
  </si>
  <si>
    <t>1261/1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</si>
  <si>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</si>
  <si>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</si>
  <si>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</si>
  <si>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</si>
  <si>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</si>
  <si>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r>
      <t xml:space="preserve">                              </t>
    </r>
    <r>
      <rPr>
        <u val="single"/>
        <sz val="14"/>
        <rFont val="Times New Roman"/>
        <family val="1"/>
      </rPr>
      <t xml:space="preserve">  В.о.директора</t>
    </r>
  </si>
  <si>
    <r>
      <t xml:space="preserve">                        </t>
    </r>
    <r>
      <rPr>
        <u val="single"/>
        <sz val="16"/>
        <rFont val="Times New Roman"/>
        <family val="1"/>
      </rPr>
      <t xml:space="preserve"> Т.В. Хвиль</t>
    </r>
  </si>
  <si>
    <t xml:space="preserve">                                (посада)</t>
  </si>
  <si>
    <t>Фінансовий план 2016 року</t>
  </si>
  <si>
    <t>Очікуваний 2016 рік</t>
  </si>
  <si>
    <t>Плановий 2017 рік (усього)</t>
  </si>
  <si>
    <t>молоко, соки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</si>
  <si>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</si>
  <si>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</si>
  <si>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</si>
  <si>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% офердрафт</t>
  </si>
  <si>
    <r>
      <t xml:space="preserve">                              </t>
    </r>
    <r>
      <rPr>
        <u val="single"/>
        <sz val="14"/>
        <rFont val="Times New Roman"/>
        <family val="1"/>
      </rPr>
      <t xml:space="preserve">  Директор</t>
    </r>
  </si>
  <si>
    <r>
      <t xml:space="preserve">                    </t>
    </r>
    <r>
      <rPr>
        <u val="single"/>
        <sz val="16"/>
        <rFont val="Times New Roman"/>
        <family val="1"/>
      </rPr>
      <t xml:space="preserve"> П.С.Кучер</t>
    </r>
  </si>
  <si>
    <t>Звіт фінансового плану  2015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</si>
  <si>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</si>
  <si>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</si>
  <si>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</si>
  <si>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</si>
  <si>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</si>
  <si>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</si>
  <si>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</si>
  <si>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</si>
  <si>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</si>
  <si>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</si>
  <si>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</si>
  <si>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</si>
  <si>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</si>
  <si>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</si>
  <si>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</si>
  <si>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</si>
  <si>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</si>
  <si>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</si>
  <si>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</si>
  <si>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ПФУ</t>
  </si>
  <si>
    <t>2145/2</t>
  </si>
  <si>
    <t>місцеві податки та збори (розшифрувати)</t>
  </si>
  <si>
    <t>інші платежі (ПДФО)</t>
  </si>
  <si>
    <t>Код рядка</t>
  </si>
  <si>
    <t>Звіт 2015 року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</si>
  <si>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</si>
  <si>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</si>
  <si>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Надходження від:</t>
  </si>
  <si>
    <t>Реалізація продукції (товарів,робіт,послуг)</t>
  </si>
  <si>
    <t>Цільове фінансування</t>
  </si>
  <si>
    <t>по компенсації збитків від перевезеня окремих пільгових категорій громадян</t>
  </si>
  <si>
    <t>3010/1</t>
  </si>
  <si>
    <t>по компенсації фактично понесених збитків від регулювання тарифів на перевезення учнів і студентів</t>
  </si>
  <si>
    <t>3010/2</t>
  </si>
  <si>
    <t>внески до Пенсійного фонду (погашення реструктирізованих та відстрочених сум)</t>
  </si>
  <si>
    <t>3010/3</t>
  </si>
  <si>
    <t>сплата недоїмки податку з доходів з фізичних осіб, що вини</t>
  </si>
  <si>
    <t>придбання шин</t>
  </si>
  <si>
    <t>3010/4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</si>
  <si>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</si>
  <si>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</si>
  <si>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</si>
  <si>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</si>
  <si>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(штрафів,пені)</t>
  </si>
  <si>
    <t>Надходження від орераційної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</si>
  <si>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</si>
  <si>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</si>
  <si>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</si>
  <si>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</si>
  <si>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Витрати на оплату:                                                             Товарів (робіт, послуг)</t>
  </si>
  <si>
    <t>Праці</t>
  </si>
  <si>
    <t>Відрахувань на соціальні заходи</t>
  </si>
  <si>
    <t>Зобовязань з податків і зборів</t>
  </si>
  <si>
    <r>
      <t>Витрачання на оплату зобов</t>
    </r>
    <r>
      <rPr>
        <sz val="14"/>
        <rFont val="Times New Roman"/>
        <family val="1"/>
      </rPr>
      <t>'</t>
    </r>
    <r>
      <rPr>
        <sz val="14"/>
        <rFont val="Times New Roman"/>
        <family val="1"/>
      </rPr>
      <t>язань з податку на прибуток</t>
    </r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</si>
  <si>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</si>
  <si>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</si>
  <si>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</si>
  <si>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</si>
  <si>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</si>
  <si>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зобовязань за страховими контрактами</t>
  </si>
  <si>
    <t>Витрачання фінансових установ на надання позик</t>
  </si>
  <si>
    <t>Інші витрачання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</si>
  <si>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</si>
  <si>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</si>
  <si>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</si>
  <si>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</si>
  <si>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</si>
  <si>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</si>
  <si>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</si>
  <si>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</si>
  <si>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</si>
  <si>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</si>
  <si>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</si>
  <si>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</si>
  <si>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</si>
  <si>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</si>
  <si>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</si>
  <si>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</si>
  <si>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</si>
  <si>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</si>
  <si>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</si>
  <si>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</si>
  <si>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</si>
  <si>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</si>
  <si>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</si>
  <si>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</si>
  <si>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</si>
  <si>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</si>
  <si>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</si>
  <si>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</si>
  <si>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</si>
  <si>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</si>
  <si>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</si>
  <si>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</si>
  <si>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</si>
  <si>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</si>
  <si>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</si>
  <si>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</si>
  <si>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Інші витрати (сплата відсотків)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</si>
  <si>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</si>
  <si>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</si>
  <si>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</si>
  <si>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</si>
  <si>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</si>
  <si>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r>
      <t xml:space="preserve">                </t>
    </r>
    <r>
      <rPr>
        <u val="single"/>
        <sz val="16"/>
        <rFont val="Times New Roman"/>
        <family val="1"/>
      </rPr>
      <t xml:space="preserve"> Т.В. Хвиль</t>
    </r>
  </si>
  <si>
    <t>Факт 2014 року</t>
  </si>
  <si>
    <t>Фінансовий план 2015 року</t>
  </si>
  <si>
    <t>Прогноз на 2015 рік</t>
  </si>
  <si>
    <t>Плановий 2016 рік (усього)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</si>
  <si>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</si>
  <si>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</si>
  <si>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</si>
  <si>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</si>
  <si>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</si>
  <si>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r>
      <t xml:space="preserve">Керівник </t>
    </r>
    <r>
      <rPr>
        <sz val="14"/>
        <rFont val="Times New Roman"/>
        <family val="1"/>
      </rPr>
      <t>_______________________________</t>
    </r>
  </si>
  <si>
    <t>_____________________________</t>
  </si>
  <si>
    <t>______________________________________</t>
  </si>
  <si>
    <t xml:space="preserve">                                        (посада)</t>
  </si>
  <si>
    <t>(підпис)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</si>
  <si>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</si>
  <si>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</si>
  <si>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</si>
  <si>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</si>
  <si>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</si>
  <si>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</si>
  <si>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</si>
  <si>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засобів, в тому числі</t>
  </si>
  <si>
    <t>капітальний ремонт контактної мережі із заміною опор (з ПКД)</t>
  </si>
  <si>
    <t>4050/1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</si>
  <si>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</si>
  <si>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тягової підстанції та комплексу телемеханіки (підстанція №6 по вул.Бидгощській,11а потужністю 3275 кВА з ПКД)</t>
  </si>
  <si>
    <t>4050/2</t>
  </si>
  <si>
    <t xml:space="preserve">будівництво тролейбусних ліній (внески в статутний капітал з ПКД) по вулицях Гагаріна, Сержанта Смірнова, Героїв Дніпра, Козацька; по вулиці академіка Корольова, Героїв Дніпра; по вулиці академіка Корольова, Героїв Дніпра  </t>
  </si>
  <si>
    <t>4050/3</t>
  </si>
  <si>
    <t>обладнання для ТО тролейбусів</t>
  </si>
  <si>
    <t>4050/4</t>
  </si>
  <si>
    <t>впровадження системи контролю громадського транспорту  та системи електронного обліку перевезення пасажирів та збору виручки</t>
  </si>
  <si>
    <t>4050/5</t>
  </si>
  <si>
    <t>впровадження WI-FI</t>
  </si>
  <si>
    <t>4050/6</t>
  </si>
  <si>
    <t xml:space="preserve">утеплення фасаду та заміна вікон АБК </t>
  </si>
  <si>
    <t>4050/7</t>
  </si>
  <si>
    <t>придбання обладнання для диспетчерської</t>
  </si>
  <si>
    <t>4050/8</t>
  </si>
  <si>
    <t>встановлення АСКОЕ</t>
  </si>
  <si>
    <t>4050/9</t>
  </si>
  <si>
    <t>капітальний ремонт рухомого складу або  придбання вітчизняних та іноземних тролейбусів після капітальних ремонтів</t>
  </si>
  <si>
    <t>4050/10</t>
  </si>
  <si>
    <t xml:space="preserve">компютерна техніка </t>
  </si>
  <si>
    <t>4050/11</t>
  </si>
  <si>
    <t>Інформація</t>
  </si>
  <si>
    <t>до фінансового плану на 2017  рік</t>
  </si>
  <si>
    <t xml:space="preserve"> по КП “Черкасиелектротранс” Черкаської міської ради”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</si>
  <si>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</si>
  <si>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</si>
  <si>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</si>
  <si>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Факт 2015 року</t>
  </si>
  <si>
    <t>Уточнений фінансовий план  2017 рік</t>
  </si>
  <si>
    <t>Уточнений плановий рік до затвердженого плану на 2017 рік, %</t>
  </si>
  <si>
    <t>Уточнений лановий рік до факту минулого року,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</si>
  <si>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</si>
  <si>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</si>
  <si>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</si>
  <si>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</si>
  <si>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</si>
  <si>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</si>
  <si>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</si>
  <si>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</si>
  <si>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</si>
  <si>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</si>
  <si>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</si>
  <si>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</si>
  <si>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</si>
  <si>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</si>
  <si>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</si>
  <si>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>Фактичний показник за 2015 рік</t>
  </si>
  <si>
    <t>Фактичний показник за 2016 рік</t>
  </si>
  <si>
    <t>Затверджений план на 2017 рік</t>
  </si>
  <si>
    <t>Уточнений план на 2017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</si>
  <si>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</si>
  <si>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</si>
  <si>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пасажирські</t>
  </si>
  <si>
    <t>оренда</t>
  </si>
  <si>
    <t>розміщення обладнання</t>
  </si>
  <si>
    <t>спеціальні перевезення</t>
  </si>
  <si>
    <t xml:space="preserve">      3. Діючі фінансові зобов'язання підприємства</t>
  </si>
  <si>
    <t>Найменування  банку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</si>
  <si>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</si>
  <si>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</si>
  <si>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</si>
  <si>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</si>
  <si>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</si>
  <si>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</si>
  <si>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</si>
  <si>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</si>
  <si>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</si>
  <si>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</si>
  <si>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</si>
  <si>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</si>
  <si>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</si>
  <si>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</si>
  <si>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до фінансового плану на ___________ рік</t>
  </si>
  <si>
    <t>___________________________________________________________</t>
  </si>
  <si>
    <t>Факт минулого року</t>
  </si>
  <si>
    <t>План поточного року</t>
  </si>
  <si>
    <t>Прогноз на поточний рік</t>
  </si>
  <si>
    <t xml:space="preserve">Плановий рік </t>
  </si>
  <si>
    <t>Плановий рік до прогнозу на поточний рік, %</t>
  </si>
  <si>
    <t>Плановий рік до факту минулого року, %</t>
  </si>
  <si>
    <t>Питома вага в загальному обсязі реалізації, %</t>
  </si>
  <si>
    <t>Фактичний показник за __________ минулий рік</t>
  </si>
  <si>
    <t>Плановий показник поточного __________ року</t>
  </si>
  <si>
    <t>Фактичний показник поточного року за останній звітний період</t>
  </si>
  <si>
    <t>Плановий ___________рік</t>
  </si>
  <si>
    <t>за минулий рік</t>
  </si>
  <si>
    <t>за плановий рік</t>
  </si>
  <si>
    <t xml:space="preserve">Вид кредитного продукту та цільове призначення </t>
  </si>
  <si>
    <t>Сума, валюта за договорами</t>
  </si>
  <si>
    <t>Заборгованість за кредитами на початок _______року</t>
  </si>
  <si>
    <t>План із залучення коштів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</si>
  <si>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</si>
  <si>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</si>
  <si>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</si>
  <si>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</si>
  <si>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</si>
  <si>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</si>
  <si>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</si>
  <si>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</si>
  <si>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</si>
  <si>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</si>
  <si>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 xml:space="preserve">       6. Витрати на оренду службових автомобілів (у складі адміністративних витрат, рядок 1082)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</si>
  <si>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</si>
  <si>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</si>
  <si>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</si>
  <si>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</si>
  <si>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</si>
  <si>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I </t>
  </si>
  <si>
    <t>II</t>
  </si>
  <si>
    <t>III</t>
  </si>
  <si>
    <t>IV</t>
  </si>
  <si>
    <t xml:space="preserve">      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</si>
  <si>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</si>
  <si>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</si>
  <si>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</si>
  <si>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</si>
  <si>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</si>
  <si>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</si>
  <si>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Плановий рік</t>
  </si>
  <si>
    <t>I</t>
  </si>
  <si>
    <t xml:space="preserve">І </t>
  </si>
  <si>
    <t xml:space="preserve">ІІ </t>
  </si>
  <si>
    <t xml:space="preserve">ІІІ </t>
  </si>
  <si>
    <t>- капітальний ремонт контактної мережі відповідно до ПКД</t>
  </si>
  <si>
    <t>Встановлення (АСКОЕ)</t>
  </si>
  <si>
    <t xml:space="preserve">      8.  Капітальне будівництво (рядок 4010 таблиці 4)</t>
  </si>
  <si>
    <t>тис.грн. (без ПДВ)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</si>
  <si>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</si>
  <si>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</si>
  <si>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</si>
  <si>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</si>
  <si>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</si>
  <si>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</si>
  <si>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</si>
  <si>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</si>
  <si>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</si>
  <si>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</si>
  <si>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</si>
  <si>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</si>
  <si>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</si>
  <si>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 xml:space="preserve"> В.о.директора</t>
  </si>
  <si>
    <t>_________________________</t>
  </si>
  <si>
    <r>
      <t xml:space="preserve">                    </t>
    </r>
    <r>
      <rPr>
        <u val="single"/>
        <sz val="16"/>
        <rFont val="Times New Roman"/>
        <family val="1"/>
      </rPr>
      <t xml:space="preserve"> Т.В. Хвиль</t>
    </r>
  </si>
  <si>
    <t xml:space="preserve">   (посада)</t>
  </si>
  <si>
    <t xml:space="preserve">               (підпис)</t>
  </si>
  <si>
    <t>Вид кредитного продукту та цільове призначення</t>
  </si>
  <si>
    <t>Заборгованість за кредитами на початок ___року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</si>
</sst>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"/>
    <numFmt numFmtId="166" formatCode="_-* #,##0.00&quot;р.&quot;_-;\-* #,##0.00&quot;р.&quot;_-;_-* \-??&quot;р.&quot;_-;_-@_-"/>
    <numFmt numFmtId="167" formatCode="0.0%"/>
    <numFmt numFmtId="168" formatCode="dd\.mm\.yyyy;@"/>
  </numFmts>
  <fonts count="54">
    <font>
      <sz val="10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u val="single"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sz val="14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 applyNumberFormat="0" applyFill="0" applyAlignment="0">
      <protection locked="0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6" fontId="1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53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0" borderId="10" xfId="33" applyNumberFormat="1" applyFont="1" applyFill="1" applyBorder="1" applyAlignment="1">
      <alignment vertical="center" wrapText="1"/>
      <protection locked="0"/>
    </xf>
    <xf numFmtId="0" fontId="3" fillId="0" borderId="10" xfId="33" applyNumberFormat="1" applyFont="1" applyFill="1" applyBorder="1" applyAlignment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 shrinkToFit="1"/>
    </xf>
    <xf numFmtId="0" fontId="10" fillId="34" borderId="12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5" fontId="10" fillId="33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5" fontId="3" fillId="33" borderId="10" xfId="53" applyNumberFormat="1" applyFont="1" applyFill="1" applyBorder="1" applyAlignment="1">
      <alignment horizontal="center" vertical="center" wrapText="1"/>
      <protection/>
    </xf>
    <xf numFmtId="165" fontId="2" fillId="33" borderId="10" xfId="53" applyNumberFormat="1" applyFont="1" applyFill="1" applyBorder="1" applyAlignment="1">
      <alignment horizontal="center" vertical="center" wrapText="1"/>
      <protection/>
    </xf>
    <xf numFmtId="165" fontId="8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lef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165" fontId="3" fillId="34" borderId="10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165" fontId="2" fillId="0" borderId="0" xfId="53" applyNumberFormat="1" applyFont="1" applyFill="1" applyBorder="1" applyAlignment="1">
      <alignment horizontal="center" vertical="center" wrapText="1"/>
      <protection/>
    </xf>
    <xf numFmtId="165" fontId="2" fillId="0" borderId="0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33" borderId="10" xfId="43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4" fillId="0" borderId="0" xfId="53" applyFont="1" applyFill="1">
      <alignment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1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6" fillId="0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2" fontId="2" fillId="0" borderId="15" xfId="0" applyNumberFormat="1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SE DCF_Model_31_07_09 fin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182"/>
  <sheetViews>
    <sheetView tabSelected="1" zoomScale="60" zoomScaleNormal="60" zoomScalePageLayoutView="0" workbookViewId="0" topLeftCell="A1">
      <selection activeCell="C20" sqref="C20"/>
    </sheetView>
  </sheetViews>
  <sheetFormatPr defaultColWidth="9.140625" defaultRowHeight="12.75"/>
  <cols>
    <col min="1" max="1" width="69.421875" style="1" customWidth="1"/>
    <col min="2" max="2" width="9.7109375" style="2" customWidth="1"/>
    <col min="3" max="4" width="18.00390625" style="2" customWidth="1"/>
    <col min="5" max="5" width="16.7109375" style="2" customWidth="1"/>
    <col min="6" max="9" width="16.7109375" style="1" customWidth="1"/>
    <col min="10" max="10" width="16.8515625" style="1" customWidth="1"/>
    <col min="11" max="11" width="10.00390625" style="1" customWidth="1"/>
    <col min="12" max="12" width="9.57421875" style="1" customWidth="1"/>
    <col min="13" max="14" width="9.140625" style="1" customWidth="1"/>
    <col min="15" max="15" width="10.57421875" style="1" customWidth="1"/>
    <col min="16" max="16384" width="9.140625" style="1" customWidth="1"/>
  </cols>
  <sheetData>
    <row r="1" spans="2:9" ht="19.5" customHeight="1">
      <c r="B1" s="1"/>
      <c r="C1" s="1"/>
      <c r="D1" s="1"/>
      <c r="E1" s="1"/>
      <c r="I1" s="1" t="s">
        <v>0</v>
      </c>
    </row>
    <row r="2" spans="2:9" ht="19.5" customHeight="1">
      <c r="B2" s="1"/>
      <c r="C2" s="1"/>
      <c r="D2" s="1"/>
      <c r="E2" s="1"/>
      <c r="I2" s="1" t="s">
        <v>1</v>
      </c>
    </row>
    <row r="3" spans="2:9" ht="19.5" customHeight="1">
      <c r="B3" s="1"/>
      <c r="C3" s="1"/>
      <c r="D3" s="1"/>
      <c r="E3" s="1"/>
      <c r="I3" s="1" t="s">
        <v>2</v>
      </c>
    </row>
    <row r="4" spans="2:9" ht="19.5" customHeight="1">
      <c r="B4" s="1"/>
      <c r="C4" s="1"/>
      <c r="D4" s="1"/>
      <c r="E4" s="1"/>
      <c r="I4" s="1" t="s">
        <v>3</v>
      </c>
    </row>
    <row r="5" spans="2:9" ht="19.5" customHeight="1">
      <c r="B5" s="1"/>
      <c r="C5" s="1"/>
      <c r="D5" s="1"/>
      <c r="E5" s="1"/>
      <c r="I5" s="1" t="s">
        <v>4</v>
      </c>
    </row>
    <row r="6" spans="2:5" ht="19.5" customHeight="1">
      <c r="B6" s="1"/>
      <c r="C6" s="1"/>
      <c r="D6" s="1"/>
      <c r="E6" s="1"/>
    </row>
    <row r="7" spans="1:3" ht="19.5" customHeight="1">
      <c r="A7" s="3"/>
      <c r="B7" s="1"/>
      <c r="C7" s="1"/>
    </row>
    <row r="8" spans="1:10" ht="18.75">
      <c r="A8" s="262" t="s">
        <v>5</v>
      </c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8.75">
      <c r="A9" s="262" t="s">
        <v>6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0" ht="18.75">
      <c r="A10" s="262" t="s">
        <v>7</v>
      </c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1.75" customHeight="1">
      <c r="A12" s="262" t="s">
        <v>8</v>
      </c>
      <c r="B12" s="262"/>
      <c r="C12" s="262"/>
      <c r="D12" s="262"/>
      <c r="E12" s="262"/>
      <c r="F12" s="262"/>
      <c r="G12" s="262"/>
      <c r="H12" s="262"/>
      <c r="I12" s="262"/>
      <c r="J12" s="262"/>
    </row>
    <row r="13" spans="2:10" ht="24.75" customHeight="1">
      <c r="B13" s="5"/>
      <c r="C13" s="5"/>
      <c r="D13" s="6"/>
      <c r="E13" s="6"/>
      <c r="F13" s="5"/>
      <c r="G13" s="5"/>
      <c r="H13" s="5"/>
      <c r="I13" s="5"/>
      <c r="J13" s="5" t="s">
        <v>9</v>
      </c>
    </row>
    <row r="14" spans="1:10" ht="31.5" customHeight="1">
      <c r="A14" s="263" t="s">
        <v>10</v>
      </c>
      <c r="B14" s="257" t="s">
        <v>11</v>
      </c>
      <c r="C14" s="257" t="s">
        <v>12</v>
      </c>
      <c r="D14" s="257" t="s">
        <v>13</v>
      </c>
      <c r="E14" s="257" t="s">
        <v>14</v>
      </c>
      <c r="F14" s="257" t="s">
        <v>15</v>
      </c>
      <c r="G14" s="257" t="s">
        <v>16</v>
      </c>
      <c r="H14" s="257"/>
      <c r="I14" s="257"/>
      <c r="J14" s="257"/>
    </row>
    <row r="15" spans="1:10" ht="54.75" customHeight="1">
      <c r="A15" s="263"/>
      <c r="B15" s="257"/>
      <c r="C15" s="257"/>
      <c r="D15" s="257"/>
      <c r="E15" s="257"/>
      <c r="F15" s="257"/>
      <c r="G15" s="9" t="s">
        <v>17</v>
      </c>
      <c r="H15" s="9" t="s">
        <v>18</v>
      </c>
      <c r="I15" s="9" t="s">
        <v>19</v>
      </c>
      <c r="J15" s="9" t="s">
        <v>20</v>
      </c>
    </row>
    <row r="16" spans="1:10" ht="19.5" customHeight="1">
      <c r="A16" s="7">
        <v>1</v>
      </c>
      <c r="B16" s="8">
        <v>2</v>
      </c>
      <c r="C16" s="10">
        <v>3</v>
      </c>
      <c r="D16" s="8">
        <v>5</v>
      </c>
      <c r="E16" s="8">
        <v>6</v>
      </c>
      <c r="F16" s="8">
        <v>7</v>
      </c>
      <c r="G16" s="8">
        <v>8</v>
      </c>
      <c r="H16" s="8">
        <v>9</v>
      </c>
      <c r="I16" s="8">
        <v>10</v>
      </c>
      <c r="J16" s="8">
        <v>11</v>
      </c>
    </row>
    <row r="17" spans="1:10" ht="24.75" customHeight="1">
      <c r="A17" s="258" t="s">
        <v>21</v>
      </c>
      <c r="B17" s="258"/>
      <c r="C17" s="258"/>
      <c r="D17" s="258"/>
      <c r="E17" s="258"/>
      <c r="F17" s="258"/>
      <c r="G17" s="258"/>
      <c r="H17" s="258"/>
      <c r="I17" s="258"/>
      <c r="J17" s="258"/>
    </row>
    <row r="18" spans="1:10" ht="68.25" customHeight="1">
      <c r="A18" s="11" t="str">
        <f>'1.Фінансовий результат'!A25</f>
        <v>Чистий дохід від реалізації продукції (товарів, робіт, послуг) (розшифрувати)</v>
      </c>
      <c r="B18" s="11">
        <f>'1.Фінансовий результат'!B25</f>
        <v>1040</v>
      </c>
      <c r="C18" s="12">
        <f>'1.Фінансовий результат'!C25</f>
        <v>26956.090000000004</v>
      </c>
      <c r="D18" s="12">
        <f>'1.Фінансовий результат'!D25</f>
        <v>37671.200000000004</v>
      </c>
      <c r="E18" s="12">
        <f>'1.Фінансовий результат'!E25</f>
        <v>45487.1</v>
      </c>
      <c r="F18" s="12">
        <f>'1.Фінансовий результат'!F25</f>
        <v>55216.9</v>
      </c>
      <c r="G18" s="12">
        <f>'1.Фінансовий результат'!G25</f>
        <v>13746.399999999998</v>
      </c>
      <c r="H18" s="12">
        <f>'1.Фінансовий результат'!H25</f>
        <v>12757.1</v>
      </c>
      <c r="I18" s="12">
        <f>'1.Фінансовий результат'!I25</f>
        <v>13050.1</v>
      </c>
      <c r="J18" s="12">
        <f>'1.Фінансовий результат'!J25</f>
        <v>15663.3</v>
      </c>
    </row>
    <row r="19" spans="1:10" ht="40.5" customHeight="1">
      <c r="A19" s="13" t="s">
        <v>22</v>
      </c>
      <c r="B19" s="7">
        <f>'1.Фінансовий результат'!B26</f>
        <v>1050</v>
      </c>
      <c r="C19" s="12">
        <f>'1.Фінансовий результат'!C26</f>
        <v>24138.73</v>
      </c>
      <c r="D19" s="12">
        <f>'1.Фінансовий результат'!D26</f>
        <v>28923.900000000005</v>
      </c>
      <c r="E19" s="12">
        <f>'1.Фінансовий результат'!E26</f>
        <v>39377.3</v>
      </c>
      <c r="F19" s="12">
        <f>'1.Фінансовий результат'!F26</f>
        <v>48239.3</v>
      </c>
      <c r="G19" s="12">
        <f>'1.Фінансовий результат'!G26</f>
        <v>11939.5</v>
      </c>
      <c r="H19" s="12">
        <f>'1.Фінансовий результат'!H26</f>
        <v>10667.699999999999</v>
      </c>
      <c r="I19" s="12">
        <f>'1.Фінансовий результат'!I26</f>
        <v>11701.999999999998</v>
      </c>
      <c r="J19" s="12">
        <f>'1.Фінансовий результат'!J26</f>
        <v>13930.1</v>
      </c>
    </row>
    <row r="20" spans="1:10" ht="37.5" customHeight="1">
      <c r="A20" s="14" t="s">
        <v>23</v>
      </c>
      <c r="B20" s="15">
        <f>'1.Фінансовий результат'!B57</f>
        <v>1060</v>
      </c>
      <c r="C20" s="16">
        <f>'1.Фінансовий результат'!C57</f>
        <v>2817.360000000004</v>
      </c>
      <c r="D20" s="16">
        <f>'1.Фінансовий результат'!D57</f>
        <v>8747.3</v>
      </c>
      <c r="E20" s="16">
        <f>'1.Фінансовий результат'!E57</f>
        <v>6109.799999999996</v>
      </c>
      <c r="F20" s="16">
        <f>'1.Фінансовий результат'!F57</f>
        <v>6977.5999999999985</v>
      </c>
      <c r="G20" s="16">
        <f>'1.Фінансовий результат'!G57</f>
        <v>1806.8999999999978</v>
      </c>
      <c r="H20" s="16">
        <f>'1.Фінансовий результат'!H57</f>
        <v>2089.4000000000015</v>
      </c>
      <c r="I20" s="16">
        <f>'1.Фінансовий результат'!I57</f>
        <v>1348.1000000000022</v>
      </c>
      <c r="J20" s="16">
        <f>'1.Фінансовий результат'!J57</f>
        <v>1733.199999999999</v>
      </c>
    </row>
    <row r="21" spans="1:10" ht="19.5" customHeight="1">
      <c r="A21" s="13" t="s">
        <v>24</v>
      </c>
      <c r="B21" s="7">
        <f>'1.Фінансовий результат'!B58</f>
        <v>1070</v>
      </c>
      <c r="C21" s="12">
        <f>'1.Фінансовий результат'!C58</f>
        <v>0</v>
      </c>
      <c r="D21" s="12">
        <f>'1.Фінансовий результат'!D58</f>
        <v>0</v>
      </c>
      <c r="E21" s="12">
        <f>'1.Фінансовий результат'!E58</f>
        <v>0</v>
      </c>
      <c r="F21" s="12">
        <f>'1.Фінансовий результат'!F58</f>
        <v>0</v>
      </c>
      <c r="G21" s="12">
        <f>'1.Фінансовий результат'!G58</f>
        <v>0</v>
      </c>
      <c r="H21" s="12">
        <f>'1.Фінансовий результат'!H58</f>
        <v>0</v>
      </c>
      <c r="I21" s="12">
        <f>'1.Фінансовий результат'!I58</f>
        <v>0</v>
      </c>
      <c r="J21" s="12">
        <f>'1.Фінансовий результат'!J58</f>
        <v>0</v>
      </c>
    </row>
    <row r="22" spans="1:10" ht="19.5" customHeight="1">
      <c r="A22" s="13" t="s">
        <v>25</v>
      </c>
      <c r="B22" s="7">
        <f>'1.Фінансовий результат'!B59</f>
        <v>1080</v>
      </c>
      <c r="C22" s="12">
        <f>'1.Фінансовий результат'!C59</f>
        <v>4002.7000000000007</v>
      </c>
      <c r="D22" s="12">
        <f>'1.Фінансовий результат'!D59</f>
        <v>4641.55</v>
      </c>
      <c r="E22" s="12">
        <f>'1.Фінансовий результат'!E59</f>
        <v>5349.7</v>
      </c>
      <c r="F22" s="12">
        <f>'1.Фінансовий результат'!F59</f>
        <v>6126.36</v>
      </c>
      <c r="G22" s="12">
        <f>'1.Фінансовий результат'!G59</f>
        <v>1501.2700000000002</v>
      </c>
      <c r="H22" s="12">
        <f>'1.Фінансовий результат'!H59</f>
        <v>1529.2</v>
      </c>
      <c r="I22" s="12">
        <f>'1.Фінансовий результат'!I59</f>
        <v>1478.82</v>
      </c>
      <c r="J22" s="12">
        <f>'1.Фінансовий результат'!J59</f>
        <v>1617.0700000000002</v>
      </c>
    </row>
    <row r="23" spans="1:10" ht="19.5" customHeight="1">
      <c r="A23" s="13" t="s">
        <v>26</v>
      </c>
      <c r="B23" s="7">
        <f>'1.Фінансовий результат'!B101</f>
        <v>1110</v>
      </c>
      <c r="C23" s="12">
        <f>'1.Фінансовий результат'!C101</f>
        <v>0</v>
      </c>
      <c r="D23" s="12">
        <f>'1.Фінансовий результат'!D101</f>
        <v>0</v>
      </c>
      <c r="E23" s="12">
        <f>'1.Фінансовий результат'!E101</f>
        <v>0</v>
      </c>
      <c r="F23" s="12">
        <f>'1.Фінансовий результат'!F101</f>
        <v>0</v>
      </c>
      <c r="G23" s="12">
        <f>'1.Фінансовий результат'!G101</f>
        <v>0</v>
      </c>
      <c r="H23" s="12">
        <f>'1.Фінансовий результат'!H101</f>
        <v>0</v>
      </c>
      <c r="I23" s="12">
        <f>'1.Фінансовий результат'!I101</f>
        <v>0</v>
      </c>
      <c r="J23" s="12">
        <f>'1.Фінансовий результат'!J101</f>
        <v>0</v>
      </c>
    </row>
    <row r="24" spans="1:10" ht="19.5" customHeight="1">
      <c r="A24" s="13" t="s">
        <v>27</v>
      </c>
      <c r="B24" s="7">
        <f>'1.Фінансовий результат'!B108</f>
        <v>1120</v>
      </c>
      <c r="C24" s="12">
        <f>'1.Фінансовий результат'!C108</f>
        <v>1521.5</v>
      </c>
      <c r="D24" s="12">
        <f>'1.Фінансовий результат'!D108</f>
        <v>3966.3699999999994</v>
      </c>
      <c r="E24" s="12">
        <f>'1.Фінансовий результат'!E108</f>
        <v>760</v>
      </c>
      <c r="F24" s="12">
        <f>'1.Фінансовий результат'!F108</f>
        <v>850</v>
      </c>
      <c r="G24" s="12">
        <f>'1.Фінансовий результат'!G108</f>
        <v>211.3</v>
      </c>
      <c r="H24" s="12">
        <f>'1.Фінансовий результат'!H108</f>
        <v>211.2</v>
      </c>
      <c r="I24" s="12">
        <f>'1.Фінансовий результат'!I108</f>
        <v>216.3</v>
      </c>
      <c r="J24" s="12">
        <f>'1.Фінансовий результат'!J108</f>
        <v>211.2</v>
      </c>
    </row>
    <row r="25" spans="1:10" ht="38.25" customHeight="1">
      <c r="A25" s="17" t="s">
        <v>28</v>
      </c>
      <c r="B25" s="18">
        <f>'1.Фінансовий результат'!B122</f>
        <v>1130</v>
      </c>
      <c r="C25" s="19">
        <f>'1.Фінансовий результат'!C122</f>
        <v>-2706.8399999999965</v>
      </c>
      <c r="D25" s="19">
        <f>'1.Фінансовий результат'!D122</f>
        <v>139.37999999999965</v>
      </c>
      <c r="E25" s="19">
        <f>'1.Фінансовий результат'!E122</f>
        <v>0.09999999999581632</v>
      </c>
      <c r="F25" s="19">
        <f>'1.Фінансовий результат'!F122</f>
        <v>1.2399999999988722</v>
      </c>
      <c r="G25" s="19">
        <f>'1.Фінансовий результат'!G122</f>
        <v>94.3299999999976</v>
      </c>
      <c r="H25" s="19">
        <f>'1.Фінансовий результат'!H122</f>
        <v>349.0000000000014</v>
      </c>
      <c r="I25" s="19">
        <f>'1.Фінансовий результат'!I122</f>
        <v>-347.01999999999776</v>
      </c>
      <c r="J25" s="19">
        <f>'1.Фінансовий результат'!J122</f>
        <v>-95.07000000000124</v>
      </c>
    </row>
    <row r="26" spans="1:10" ht="19.5" customHeight="1">
      <c r="A26" s="20" t="s">
        <v>29</v>
      </c>
      <c r="B26" s="7">
        <f>'1.Фінансовий результат'!B123</f>
        <v>1140</v>
      </c>
      <c r="C26" s="12">
        <f>'1.Фінансовий результат'!C123</f>
        <v>0</v>
      </c>
      <c r="D26" s="12">
        <f>'1.Фінансовий результат'!D123</f>
        <v>0</v>
      </c>
      <c r="E26" s="12">
        <f>'1.Фінансовий результат'!E123</f>
        <v>0</v>
      </c>
      <c r="F26" s="12">
        <f>'1.Фінансовий результат'!F123</f>
        <v>0</v>
      </c>
      <c r="G26" s="12">
        <f>'1.Фінансовий результат'!G123</f>
        <v>0</v>
      </c>
      <c r="H26" s="12">
        <f>'1.Фінансовий результат'!H123</f>
        <v>0</v>
      </c>
      <c r="I26" s="12">
        <f>'1.Фінансовий результат'!I123</f>
        <v>0</v>
      </c>
      <c r="J26" s="12">
        <f>'1.Фінансовий результат'!J123</f>
        <v>0</v>
      </c>
    </row>
    <row r="27" spans="1:10" ht="19.5" customHeight="1">
      <c r="A27" s="20" t="s">
        <v>30</v>
      </c>
      <c r="B27" s="7">
        <f>'1.Фінансовий результат'!B124</f>
        <v>1150</v>
      </c>
      <c r="C27" s="12">
        <f>'1.Фінансовий результат'!C124</f>
        <v>61</v>
      </c>
      <c r="D27" s="12">
        <f>'1.Фінансовий результат'!D124</f>
        <v>28</v>
      </c>
      <c r="E27" s="12">
        <f>'1.Фінансовий результат'!E124</f>
        <v>0</v>
      </c>
      <c r="F27" s="12">
        <f>'1.Фінансовий результат'!F124</f>
        <v>0</v>
      </c>
      <c r="G27" s="12">
        <f>'1.Фінансовий результат'!G124</f>
        <v>0</v>
      </c>
      <c r="H27" s="12">
        <f>'1.Фінансовий результат'!H124</f>
        <v>0</v>
      </c>
      <c r="I27" s="12">
        <f>'1.Фінансовий результат'!I124</f>
        <v>0</v>
      </c>
      <c r="J27" s="12">
        <f>'1.Фінансовий результат'!J124</f>
        <v>0</v>
      </c>
    </row>
    <row r="28" spans="1:10" ht="19.5" customHeight="1">
      <c r="A28" s="13" t="s">
        <v>31</v>
      </c>
      <c r="B28" s="7">
        <f>'1.Фінансовий результат'!B125</f>
        <v>1160</v>
      </c>
      <c r="C28" s="12">
        <f>'1.Фінансовий результат'!C125</f>
        <v>0</v>
      </c>
      <c r="D28" s="12">
        <f>'1.Фінансовий результат'!D125</f>
        <v>0</v>
      </c>
      <c r="E28" s="12">
        <f>'1.Фінансовий результат'!E125</f>
        <v>0</v>
      </c>
      <c r="F28" s="12">
        <f>'1.Фінансовий результат'!F125</f>
        <v>0</v>
      </c>
      <c r="G28" s="12">
        <f>'1.Фінансовий результат'!G125</f>
        <v>0</v>
      </c>
      <c r="H28" s="12">
        <f>'1.Фінансовий результат'!H125</f>
        <v>0</v>
      </c>
      <c r="I28" s="12">
        <f>'1.Фінансовий результат'!I125</f>
        <v>0</v>
      </c>
      <c r="J28" s="12">
        <f>'1.Фінансовий результат'!J125</f>
        <v>0</v>
      </c>
    </row>
    <row r="29" spans="1:10" ht="19.5" customHeight="1">
      <c r="A29" s="13" t="s">
        <v>32</v>
      </c>
      <c r="B29" s="7">
        <f>'1.Фінансовий результат'!B126</f>
        <v>1170</v>
      </c>
      <c r="C29" s="12">
        <f>'1.Фінансовий результат'!C126</f>
        <v>0</v>
      </c>
      <c r="D29" s="12">
        <f>'1.Фінансовий результат'!D126</f>
        <v>66</v>
      </c>
      <c r="E29" s="12">
        <f>'1.Фінансовий результат'!E126</f>
        <v>0</v>
      </c>
      <c r="F29" s="12">
        <f>'1.Фінансовий результат'!F126</f>
        <v>0</v>
      </c>
      <c r="G29" s="12">
        <f>'1.Фінансовий результат'!G126</f>
        <v>0</v>
      </c>
      <c r="H29" s="12">
        <f>'1.Фінансовий результат'!H126</f>
        <v>0</v>
      </c>
      <c r="I29" s="12">
        <f>'1.Фінансовий результат'!I126</f>
        <v>0</v>
      </c>
      <c r="J29" s="12">
        <f>'1.Фінансовий результат'!J126</f>
        <v>0</v>
      </c>
    </row>
    <row r="30" spans="1:10" ht="43.5" customHeight="1">
      <c r="A30" s="21" t="s">
        <v>33</v>
      </c>
      <c r="B30" s="15">
        <f>'1.Фінансовий результат'!B127</f>
        <v>1200</v>
      </c>
      <c r="C30" s="16">
        <f>'1.Фінансовий результат'!C127</f>
        <v>-2767.8399999999965</v>
      </c>
      <c r="D30" s="16">
        <f>'1.Фінансовий результат'!D127</f>
        <v>45.379999999999654</v>
      </c>
      <c r="E30" s="16">
        <f>'1.Фінансовий результат'!E127</f>
        <v>0.09999999999581632</v>
      </c>
      <c r="F30" s="16">
        <f>'1.Фінансовий результат'!F127</f>
        <v>1.2399999999988722</v>
      </c>
      <c r="G30" s="16">
        <f>'1.Фінансовий результат'!G127</f>
        <v>94.3299999999976</v>
      </c>
      <c r="H30" s="16">
        <f>'1.Фінансовий результат'!H127</f>
        <v>349.0000000000014</v>
      </c>
      <c r="I30" s="16">
        <f>'1.Фінансовий результат'!I127</f>
        <v>-347.01999999999776</v>
      </c>
      <c r="J30" s="16">
        <f>'1.Фінансовий результат'!J127</f>
        <v>-95.07000000000124</v>
      </c>
    </row>
    <row r="31" spans="1:10" ht="19.5" customHeight="1">
      <c r="A31" s="22" t="s">
        <v>34</v>
      </c>
      <c r="B31" s="7">
        <f>'1.Фінансовий результат'!B128</f>
        <v>1210</v>
      </c>
      <c r="C31" s="12">
        <f>'1.Фінансовий результат'!C128</f>
        <v>0</v>
      </c>
      <c r="D31" s="12">
        <f>'1.Фінансовий результат'!D128</f>
        <v>0</v>
      </c>
      <c r="E31" s="12">
        <f>'1.Фінансовий результат'!E128</f>
        <v>0</v>
      </c>
      <c r="F31" s="12">
        <f>'1.Фінансовий результат'!F128</f>
        <v>0</v>
      </c>
      <c r="G31" s="12">
        <f>'1.Фінансовий результат'!G128</f>
        <v>0</v>
      </c>
      <c r="H31" s="12">
        <f>'1.Фінансовий результат'!H128</f>
        <v>0</v>
      </c>
      <c r="I31" s="12">
        <f>'1.Фінансовий результат'!I128</f>
        <v>0</v>
      </c>
      <c r="J31" s="12">
        <f>'1.Фінансовий результат'!J128</f>
        <v>0</v>
      </c>
    </row>
    <row r="32" spans="1:10" ht="35.25" customHeight="1">
      <c r="A32" s="17" t="s">
        <v>35</v>
      </c>
      <c r="B32" s="18">
        <f>'1.Фінансовий результат'!B130</f>
        <v>1230</v>
      </c>
      <c r="C32" s="19">
        <f>'1.Фінансовий результат'!C130</f>
        <v>-2767.8399999999965</v>
      </c>
      <c r="D32" s="19">
        <f>'1.Фінансовий результат'!D130</f>
        <v>45.379999999999654</v>
      </c>
      <c r="E32" s="19">
        <f>'1.Фінансовий результат'!E130</f>
        <v>0.09999999999581632</v>
      </c>
      <c r="F32" s="19">
        <f>'1.Фінансовий результат'!F130</f>
        <v>1.2399999999988722</v>
      </c>
      <c r="G32" s="19">
        <f>'1.Фінансовий результат'!G130</f>
        <v>94.3299999999976</v>
      </c>
      <c r="H32" s="19">
        <f>'1.Фінансовий результат'!H130</f>
        <v>349.0000000000014</v>
      </c>
      <c r="I32" s="19">
        <f>'1.Фінансовий результат'!I130</f>
        <v>-347.01999999999776</v>
      </c>
      <c r="J32" s="19">
        <f>'1.Фінансовий результат'!J130</f>
        <v>-95.07000000000124</v>
      </c>
    </row>
    <row r="33" spans="1:10" ht="24.75" customHeight="1">
      <c r="A33" s="259" t="s">
        <v>36</v>
      </c>
      <c r="B33" s="259"/>
      <c r="C33" s="259"/>
      <c r="D33" s="259"/>
      <c r="E33" s="259"/>
      <c r="F33" s="259"/>
      <c r="G33" s="259"/>
      <c r="H33" s="259"/>
      <c r="I33" s="259"/>
      <c r="J33" s="259"/>
    </row>
    <row r="34" spans="1:10" ht="19.5" customHeight="1">
      <c r="A34" s="23" t="s">
        <v>37</v>
      </c>
      <c r="B34" s="7">
        <f>'2. Розрахунки з бюджетом'!B20</f>
        <v>2100</v>
      </c>
      <c r="C34" s="12">
        <f>'2. Розрахунки з бюджетом'!C20</f>
        <v>0</v>
      </c>
      <c r="D34" s="12">
        <f>'2. Розрахунки з бюджетом'!D20</f>
        <v>0</v>
      </c>
      <c r="E34" s="12">
        <f>'2. Розрахунки з бюджетом'!E20</f>
        <v>0</v>
      </c>
      <c r="F34" s="12">
        <f>'2. Розрахунки з бюджетом'!F20</f>
        <v>0</v>
      </c>
      <c r="G34" s="12">
        <f>'2. Розрахунки з бюджетом'!G20</f>
        <v>0</v>
      </c>
      <c r="H34" s="12">
        <f>'2. Розрахунки з бюджетом'!H20</f>
        <v>0</v>
      </c>
      <c r="I34" s="12">
        <f>'2. Розрахунки з бюджетом'!I20</f>
        <v>0</v>
      </c>
      <c r="J34" s="12">
        <f>'2. Розрахунки з бюджетом'!J20</f>
        <v>0</v>
      </c>
    </row>
    <row r="35" spans="1:10" ht="25.5" customHeight="1">
      <c r="A35" s="24" t="s">
        <v>38</v>
      </c>
      <c r="B35" s="7">
        <f>'2. Розрахунки з бюджетом'!B21</f>
        <v>2110</v>
      </c>
      <c r="C35" s="12">
        <f>'2. Розрахунки з бюджетом'!C21</f>
        <v>0</v>
      </c>
      <c r="D35" s="12">
        <f>'2. Розрахунки з бюджетом'!D21</f>
        <v>0</v>
      </c>
      <c r="E35" s="12">
        <f>'2. Розрахунки з бюджетом'!E21</f>
        <v>0</v>
      </c>
      <c r="F35" s="12">
        <f>'2. Розрахунки з бюджетом'!F21</f>
        <v>0</v>
      </c>
      <c r="G35" s="12">
        <f>'2. Розрахунки з бюджетом'!G21</f>
        <v>0</v>
      </c>
      <c r="H35" s="12">
        <f>'2. Розрахунки з бюджетом'!H21</f>
        <v>0</v>
      </c>
      <c r="I35" s="12">
        <f>'2. Розрахунки з бюджетом'!I21</f>
        <v>0</v>
      </c>
      <c r="J35" s="12">
        <f>'2. Розрахунки з бюджетом'!J21</f>
        <v>0</v>
      </c>
    </row>
    <row r="36" spans="1:10" ht="64.5" customHeight="1">
      <c r="A36" s="24" t="s">
        <v>39</v>
      </c>
      <c r="B36" s="7">
        <f>'2. Розрахунки з бюджетом'!B22</f>
        <v>2120</v>
      </c>
      <c r="C36" s="12">
        <f>'2. Розрахунки з бюджетом'!C22</f>
        <v>323.7</v>
      </c>
      <c r="D36" s="12">
        <f>'2. Розрахунки з бюджетом'!D22</f>
        <v>293.14</v>
      </c>
      <c r="E36" s="12">
        <f>'2. Розрахунки з бюджетом'!E22</f>
        <v>261.3</v>
      </c>
      <c r="F36" s="12">
        <f>'2. Розрахунки з бюджетом'!F22</f>
        <v>171.1</v>
      </c>
      <c r="G36" s="12">
        <f>'2. Розрахунки з бюджетом'!G22</f>
        <v>55.7</v>
      </c>
      <c r="H36" s="12">
        <f>'2. Розрахунки з бюджетом'!H22</f>
        <v>40.9</v>
      </c>
      <c r="I36" s="12">
        <f>'2. Розрахунки з бюджетом'!I22</f>
        <v>39.9</v>
      </c>
      <c r="J36" s="12">
        <f>'2. Розрахунки з бюджетом'!J22</f>
        <v>34.6</v>
      </c>
    </row>
    <row r="37" spans="1:10" ht="63" customHeight="1">
      <c r="A37" s="24" t="s">
        <v>40</v>
      </c>
      <c r="B37" s="7">
        <f>'2. Розрахунки з бюджетом'!B23</f>
        <v>2130</v>
      </c>
      <c r="C37" s="12">
        <f>'2. Розрахунки з бюджетом'!C23</f>
        <v>0</v>
      </c>
      <c r="D37" s="12">
        <f>'2. Розрахунки з бюджетом'!D23</f>
        <v>0</v>
      </c>
      <c r="E37" s="12">
        <f>'2. Розрахунки з бюджетом'!E23</f>
        <v>0</v>
      </c>
      <c r="F37" s="12">
        <f>'2. Розрахунки з бюджетом'!F23</f>
        <v>0</v>
      </c>
      <c r="G37" s="12">
        <f>'2. Розрахунки з бюджетом'!G23</f>
        <v>0</v>
      </c>
      <c r="H37" s="12">
        <f>'2. Розрахунки з бюджетом'!H23</f>
        <v>0</v>
      </c>
      <c r="I37" s="12">
        <f>'2. Розрахунки з бюджетом'!I23</f>
        <v>0</v>
      </c>
      <c r="J37" s="12">
        <f>'2. Розрахунки з бюджетом'!J23</f>
        <v>0</v>
      </c>
    </row>
    <row r="38" spans="1:10" ht="42.75" customHeight="1">
      <c r="A38" s="23" t="s">
        <v>41</v>
      </c>
      <c r="B38" s="7">
        <f>'2. Розрахунки з бюджетом'!B24</f>
        <v>2140</v>
      </c>
      <c r="C38" s="12">
        <f>'2. Розрахунки з бюджетом'!C24</f>
        <v>3933</v>
      </c>
      <c r="D38" s="12">
        <f>'2. Розрахунки з бюджетом'!D24</f>
        <v>5194.8</v>
      </c>
      <c r="E38" s="12">
        <v>4447.7</v>
      </c>
      <c r="F38" s="12">
        <f>'2. Розрахунки з бюджетом'!F24</f>
        <v>4802.9</v>
      </c>
      <c r="G38" s="12">
        <f>'2. Розрахунки з бюджетом'!G24</f>
        <v>1128.8999999999999</v>
      </c>
      <c r="H38" s="12">
        <f>'2. Розрахунки з бюджетом'!H24</f>
        <v>1137.6</v>
      </c>
      <c r="I38" s="12">
        <f>'2. Розрахунки з бюджетом'!I24</f>
        <v>1233.2</v>
      </c>
      <c r="J38" s="12">
        <f>'2. Розрахунки з бюджетом'!J24</f>
        <v>1303.2</v>
      </c>
    </row>
    <row r="39" spans="1:10" ht="39" customHeight="1">
      <c r="A39" s="23" t="s">
        <v>42</v>
      </c>
      <c r="B39" s="7">
        <f>'2. Розрахунки з бюджетом'!B34</f>
        <v>2150</v>
      </c>
      <c r="C39" s="12">
        <f>'2. Розрахунки з бюджетом'!C34</f>
        <v>4691.2</v>
      </c>
      <c r="D39" s="12">
        <f>'2. Розрахунки з бюджетом'!D34</f>
        <v>6658.8</v>
      </c>
      <c r="E39" s="12">
        <f>'2. Розрахунки з бюджетом'!E34</f>
        <v>5299.2</v>
      </c>
      <c r="F39" s="12">
        <f>'2. Розрахунки з бюджетом'!F34</f>
        <v>662.8000000000001</v>
      </c>
      <c r="G39" s="12">
        <f>'2. Розрахунки з бюджетом'!G34</f>
        <v>157.3</v>
      </c>
      <c r="H39" s="12">
        <f>'2. Розрахунки з бюджетом'!H34</f>
        <v>150.8</v>
      </c>
      <c r="I39" s="12">
        <f>'2. Розрахунки з бюджетом'!I34</f>
        <v>179.8</v>
      </c>
      <c r="J39" s="12">
        <f>'2. Розрахунки з бюджетом'!J34</f>
        <v>174.9</v>
      </c>
    </row>
    <row r="40" spans="1:10" ht="27" customHeight="1">
      <c r="A40" s="25" t="s">
        <v>43</v>
      </c>
      <c r="B40" s="15">
        <f>'2. Розрахунки з бюджетом'!B35</f>
        <v>2200</v>
      </c>
      <c r="C40" s="16">
        <f>'2. Розрахунки з бюджетом'!C35</f>
        <v>8947.9</v>
      </c>
      <c r="D40" s="16">
        <f>'2. Розрахунки з бюджетом'!D35</f>
        <v>12146.740000000002</v>
      </c>
      <c r="E40" s="16">
        <f>'2. Розрахунки з бюджетом'!E35</f>
        <v>9968.2</v>
      </c>
      <c r="F40" s="16">
        <f>'2. Розрахунки з бюджетом'!F35</f>
        <v>5636.8</v>
      </c>
      <c r="G40" s="16">
        <f>'2. Розрахунки з бюджетом'!G35</f>
        <v>1341.8999999999999</v>
      </c>
      <c r="H40" s="16">
        <f>'2. Розрахунки з бюджетом'!H35</f>
        <v>1329.3</v>
      </c>
      <c r="I40" s="16">
        <f>'2. Розрахунки з бюджетом'!I35</f>
        <v>1452.9</v>
      </c>
      <c r="J40" s="16">
        <f>'2. Розрахунки з бюджетом'!J35</f>
        <v>1512.7</v>
      </c>
    </row>
    <row r="41" spans="1:10" ht="24.75" customHeight="1">
      <c r="A41" s="259" t="s">
        <v>44</v>
      </c>
      <c r="B41" s="259"/>
      <c r="C41" s="259"/>
      <c r="D41" s="259"/>
      <c r="E41" s="259"/>
      <c r="F41" s="259"/>
      <c r="G41" s="259"/>
      <c r="H41" s="259"/>
      <c r="I41" s="259"/>
      <c r="J41" s="259"/>
    </row>
    <row r="42" spans="1:10" ht="30.75" customHeight="1">
      <c r="A42" s="26" t="s">
        <v>45</v>
      </c>
      <c r="B42" s="27">
        <f>'3. Рух грошових коштів їх'!B66</f>
        <v>3600</v>
      </c>
      <c r="C42" s="16">
        <v>12</v>
      </c>
      <c r="D42" s="16">
        <f>'Рух грошових коштів наш'!$D92</f>
        <v>17</v>
      </c>
      <c r="E42" s="16">
        <f>'Рух грошових коштів наш'!$D92</f>
        <v>17</v>
      </c>
      <c r="F42" s="16">
        <f>'Рух грошових коштів наш'!F92</f>
        <v>77</v>
      </c>
      <c r="G42" s="16">
        <f>'Рух грошових коштів наш'!G92</f>
        <v>77</v>
      </c>
      <c r="H42" s="16">
        <f>'Рух грошових коштів наш'!H92</f>
        <v>80.6</v>
      </c>
      <c r="I42" s="16">
        <f>'Рух грошових коштів наш'!I92</f>
        <v>80.7</v>
      </c>
      <c r="J42" s="16">
        <f>'Рух грошових коштів наш'!J92</f>
        <v>84.9</v>
      </c>
    </row>
    <row r="43" spans="1:10" ht="36.75" customHeight="1">
      <c r="A43" s="28" t="s">
        <v>46</v>
      </c>
      <c r="B43" s="29">
        <v>3195</v>
      </c>
      <c r="C43" s="12">
        <v>5</v>
      </c>
      <c r="D43" s="12">
        <f>'Рух грошових коштів наш'!D47</f>
        <v>90</v>
      </c>
      <c r="E43" s="12">
        <v>12.1</v>
      </c>
      <c r="F43" s="12">
        <f>'Рух грошових коштів наш'!F47</f>
        <v>7.899999999994179</v>
      </c>
      <c r="G43" s="12">
        <f>'Рух грошових коштів наш'!G47</f>
        <v>3.599999999998545</v>
      </c>
      <c r="H43" s="12">
        <f>'Рух грошових коштів наш'!H47</f>
        <v>0.1000000000003638</v>
      </c>
      <c r="I43" s="12">
        <f>'Рух грошових коштів наш'!I47</f>
        <v>4.200000000000728</v>
      </c>
      <c r="J43" s="12">
        <f>'Рух грошових коштів наш'!J47</f>
        <v>0</v>
      </c>
    </row>
    <row r="44" spans="1:10" ht="38.25" customHeight="1">
      <c r="A44" s="28" t="s">
        <v>47</v>
      </c>
      <c r="B44" s="29">
        <f>'Рух грошових коштів наш'!B64</f>
        <v>3320</v>
      </c>
      <c r="C44" s="12">
        <v>0</v>
      </c>
      <c r="D44" s="12">
        <f>'3. Рух грошових коштів їх'!E38</f>
        <v>0</v>
      </c>
      <c r="E44" s="12">
        <f>'3. Рух грошових коштів їх'!F38</f>
        <v>0</v>
      </c>
      <c r="F44" s="12">
        <f>'3. Рух грошових коштів їх'!F38</f>
        <v>0</v>
      </c>
      <c r="G44" s="12">
        <f>'3. Рух грошових коштів їх'!G38</f>
        <v>0</v>
      </c>
      <c r="H44" s="12">
        <f>'3. Рух грошових коштів їх'!H38</f>
        <v>0</v>
      </c>
      <c r="I44" s="12">
        <f>'3. Рух грошових коштів їх'!I38</f>
        <v>0</v>
      </c>
      <c r="J44" s="12">
        <f>'3. Рух грошових коштів їх'!J38</f>
        <v>0</v>
      </c>
    </row>
    <row r="45" spans="1:10" ht="36" customHeight="1">
      <c r="A45" s="28" t="s">
        <v>48</v>
      </c>
      <c r="B45" s="29">
        <f>'Рух грошових коштів наш'!B90</f>
        <v>3580</v>
      </c>
      <c r="C45" s="12">
        <v>0</v>
      </c>
      <c r="D45" s="12">
        <f>'3. Рух грошових коштів їх'!E64</f>
        <v>0</v>
      </c>
      <c r="E45" s="12">
        <f>'3. Рух грошових коштів їх'!F64</f>
        <v>0</v>
      </c>
      <c r="F45" s="12">
        <f>'3. Рух грошових коштів їх'!F64</f>
        <v>0</v>
      </c>
      <c r="G45" s="12">
        <f>'3. Рух грошових коштів їх'!G64</f>
        <v>0</v>
      </c>
      <c r="H45" s="12">
        <f>'3. Рух грошових коштів їх'!H64</f>
        <v>0</v>
      </c>
      <c r="I45" s="12">
        <f>'3. Рух грошових коштів їх'!I64</f>
        <v>0</v>
      </c>
      <c r="J45" s="12">
        <f>'3. Рух грошових коштів їх'!J64</f>
        <v>0</v>
      </c>
    </row>
    <row r="46" spans="1:10" ht="25.5" customHeight="1">
      <c r="A46" s="28" t="s">
        <v>49</v>
      </c>
      <c r="B46" s="29">
        <f>'Рух грошових коштів наш'!B93</f>
        <v>3610</v>
      </c>
      <c r="C46" s="12">
        <v>0</v>
      </c>
      <c r="D46" s="12">
        <f>'3. Рух грошових коштів їх'!E67</f>
        <v>0</v>
      </c>
      <c r="E46" s="12">
        <f>'3. Рух грошових коштів їх'!F67</f>
        <v>0</v>
      </c>
      <c r="F46" s="12">
        <f>'3. Рух грошових коштів їх'!F67</f>
        <v>0</v>
      </c>
      <c r="G46" s="12">
        <f>'3. Рух грошових коштів їх'!G67</f>
        <v>0</v>
      </c>
      <c r="H46" s="12">
        <f>'3. Рух грошових коштів їх'!H67</f>
        <v>0</v>
      </c>
      <c r="I46" s="12">
        <f>'3. Рух грошових коштів їх'!I67</f>
        <v>0</v>
      </c>
      <c r="J46" s="12">
        <f>'3. Рух грошових коштів їх'!J67</f>
        <v>0</v>
      </c>
    </row>
    <row r="47" spans="1:10" ht="19.5" customHeight="1">
      <c r="A47" s="26" t="s">
        <v>50</v>
      </c>
      <c r="B47" s="27">
        <f>'3. Рух грошових коштів їх'!B68</f>
        <v>3620</v>
      </c>
      <c r="C47" s="16">
        <v>17</v>
      </c>
      <c r="D47" s="16">
        <f>'Рух грошових коштів наш'!D94</f>
        <v>77</v>
      </c>
      <c r="E47" s="16">
        <v>29.1</v>
      </c>
      <c r="F47" s="16">
        <f>'Рух грошових коштів наш'!F94</f>
        <v>84.89999999999418</v>
      </c>
      <c r="G47" s="16">
        <f>'Рух грошових коштів наш'!G94</f>
        <v>80.59999999999854</v>
      </c>
      <c r="H47" s="16">
        <f>'Рух грошових коштів наш'!H94</f>
        <v>80.70000000000036</v>
      </c>
      <c r="I47" s="16">
        <f>'Рух грошових коштів наш'!I94</f>
        <v>84.90000000000073</v>
      </c>
      <c r="J47" s="16">
        <f>'Рух грошових коштів наш'!J94</f>
        <v>84.9</v>
      </c>
    </row>
    <row r="48" spans="1:10" ht="24.75" customHeight="1">
      <c r="A48" s="260" t="s">
        <v>51</v>
      </c>
      <c r="B48" s="260"/>
      <c r="C48" s="260"/>
      <c r="D48" s="260"/>
      <c r="E48" s="260"/>
      <c r="F48" s="260"/>
      <c r="G48" s="260"/>
      <c r="H48" s="260"/>
      <c r="I48" s="260"/>
      <c r="J48" s="260"/>
    </row>
    <row r="49" spans="1:11" ht="19.5" customHeight="1">
      <c r="A49" s="23" t="s">
        <v>52</v>
      </c>
      <c r="B49" s="7">
        <f>'4. Кап. інвестиції'!B9</f>
        <v>4000</v>
      </c>
      <c r="C49" s="30">
        <f>'4. Кап. інвестиції'!C9</f>
        <v>32575.3</v>
      </c>
      <c r="D49" s="30">
        <f>'4. Кап. інвестиції'!D9</f>
        <v>2316.6000000000004</v>
      </c>
      <c r="E49" s="30">
        <f>'4. Кап. інвестиції'!E9</f>
        <v>77040.75</v>
      </c>
      <c r="F49" s="30">
        <f>'4. Кап. інвестиції'!F9</f>
        <v>1460.5</v>
      </c>
      <c r="G49" s="30">
        <f>'4. Кап. інвестиції'!G9</f>
        <v>0</v>
      </c>
      <c r="H49" s="30">
        <f>'4. Кап. інвестиції'!H9</f>
        <v>600</v>
      </c>
      <c r="I49" s="30">
        <f>'4. Кап. інвестиції'!I9</f>
        <v>500</v>
      </c>
      <c r="J49" s="30">
        <f>'4. Кап. інвестиції'!J9</f>
        <v>360.5</v>
      </c>
      <c r="K49"/>
    </row>
    <row r="50" spans="1:10" s="31" customFormat="1" ht="24.7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s="31" customFormat="1" ht="24.75" customHeight="1">
      <c r="A51" s="32"/>
      <c r="B51" s="32"/>
      <c r="C51" s="33"/>
      <c r="D51" s="33"/>
      <c r="E51" s="33"/>
      <c r="F51" s="33"/>
      <c r="G51" s="33"/>
      <c r="H51" s="33"/>
      <c r="I51" s="33"/>
      <c r="J51" s="33"/>
    </row>
    <row r="52" spans="1:10" ht="24.75" customHeight="1">
      <c r="A52" s="34"/>
      <c r="C52" s="35"/>
      <c r="D52" s="36"/>
      <c r="E52" s="36"/>
      <c r="F52" s="36"/>
      <c r="G52" s="36"/>
      <c r="H52" s="36"/>
      <c r="I52" s="36"/>
      <c r="J52" s="36"/>
    </row>
    <row r="53" spans="1:10" ht="19.5" customHeight="1">
      <c r="A53" s="37" t="s">
        <v>53</v>
      </c>
      <c r="B53" s="38"/>
      <c r="C53" s="38"/>
      <c r="D53" s="39"/>
      <c r="E53" s="39"/>
      <c r="F53" s="39"/>
      <c r="G53" s="40"/>
      <c r="H53" s="255" t="s">
        <v>54</v>
      </c>
      <c r="I53" s="255"/>
      <c r="J53" s="255"/>
    </row>
    <row r="54" spans="1:10" s="44" customFormat="1" ht="21" customHeight="1">
      <c r="A54" s="2" t="s">
        <v>55</v>
      </c>
      <c r="B54" s="1"/>
      <c r="C54" s="42"/>
      <c r="D54" s="35"/>
      <c r="E54" s="35"/>
      <c r="F54" s="35"/>
      <c r="G54" s="43"/>
      <c r="H54" s="256" t="s">
        <v>56</v>
      </c>
      <c r="I54" s="256"/>
      <c r="J54" s="256"/>
    </row>
    <row r="55" spans="3:10" ht="18.75">
      <c r="C55" s="35"/>
      <c r="D55" s="35"/>
      <c r="E55" s="35"/>
      <c r="F55" s="42"/>
      <c r="G55" s="42"/>
      <c r="H55" s="42"/>
      <c r="I55" s="42"/>
      <c r="J55" s="42"/>
    </row>
    <row r="56" spans="1:10" ht="18.75">
      <c r="A56" s="45"/>
      <c r="C56" s="35"/>
      <c r="D56" s="35"/>
      <c r="E56" s="35"/>
      <c r="F56" s="42"/>
      <c r="G56" s="42"/>
      <c r="H56" s="42"/>
      <c r="I56" s="42"/>
      <c r="J56" s="42"/>
    </row>
    <row r="57" spans="1:10" ht="18.75">
      <c r="A57" s="45"/>
      <c r="C57" s="35"/>
      <c r="D57" s="35"/>
      <c r="E57" s="35"/>
      <c r="F57" s="42"/>
      <c r="G57" s="42"/>
      <c r="H57" s="42"/>
      <c r="I57" s="42"/>
      <c r="J57" s="42"/>
    </row>
    <row r="58" spans="1:10" ht="18.75">
      <c r="A58" s="45"/>
      <c r="C58" s="35"/>
      <c r="D58" s="35"/>
      <c r="E58" s="35"/>
      <c r="F58" s="42"/>
      <c r="G58" s="42"/>
      <c r="H58" s="42"/>
      <c r="I58" s="42"/>
      <c r="J58" s="42"/>
    </row>
    <row r="59" spans="1:10" s="2" customFormat="1" ht="18.75">
      <c r="A59" s="45"/>
      <c r="C59" s="35"/>
      <c r="D59" s="35"/>
      <c r="E59" s="35"/>
      <c r="F59" s="42"/>
      <c r="G59" s="42"/>
      <c r="H59" s="42"/>
      <c r="I59" s="42"/>
      <c r="J59" s="42"/>
    </row>
    <row r="60" spans="1:10" s="2" customFormat="1" ht="18.75">
      <c r="A60" s="45"/>
      <c r="C60" s="35"/>
      <c r="D60" s="35"/>
      <c r="E60" s="35"/>
      <c r="F60" s="42"/>
      <c r="G60" s="42"/>
      <c r="H60" s="42"/>
      <c r="I60" s="42"/>
      <c r="J60" s="42"/>
    </row>
    <row r="61" spans="1:10" s="2" customFormat="1" ht="18.75">
      <c r="A61" s="45"/>
      <c r="C61" s="35"/>
      <c r="D61" s="35"/>
      <c r="E61" s="35"/>
      <c r="F61" s="42"/>
      <c r="G61" s="42"/>
      <c r="H61" s="42"/>
      <c r="I61" s="42"/>
      <c r="J61" s="42"/>
    </row>
    <row r="62" spans="1:10" s="2" customFormat="1" ht="18.75">
      <c r="A62" s="45"/>
      <c r="C62" s="35"/>
      <c r="D62" s="35"/>
      <c r="E62" s="35"/>
      <c r="F62" s="42"/>
      <c r="G62" s="42"/>
      <c r="H62" s="42"/>
      <c r="I62" s="42"/>
      <c r="J62" s="42"/>
    </row>
    <row r="63" spans="1:10" s="2" customFormat="1" ht="18.75">
      <c r="A63" s="45"/>
      <c r="C63" s="35"/>
      <c r="D63" s="35"/>
      <c r="E63" s="35"/>
      <c r="F63" s="42"/>
      <c r="G63" s="42"/>
      <c r="H63" s="42"/>
      <c r="I63" s="42"/>
      <c r="J63" s="42"/>
    </row>
    <row r="64" spans="1:10" s="2" customFormat="1" ht="18.75">
      <c r="A64" s="45"/>
      <c r="C64" s="35"/>
      <c r="D64" s="35"/>
      <c r="E64" s="35"/>
      <c r="F64" s="42"/>
      <c r="G64" s="42"/>
      <c r="H64" s="42"/>
      <c r="I64" s="42"/>
      <c r="J64" s="42"/>
    </row>
    <row r="65" spans="1:10" s="2" customFormat="1" ht="18.75">
      <c r="A65" s="45"/>
      <c r="C65" s="35"/>
      <c r="D65" s="35"/>
      <c r="E65" s="35"/>
      <c r="F65" s="42"/>
      <c r="G65" s="42"/>
      <c r="H65" s="42"/>
      <c r="I65" s="42"/>
      <c r="J65" s="42"/>
    </row>
    <row r="66" spans="1:10" s="2" customFormat="1" ht="18.75">
      <c r="A66" s="45"/>
      <c r="F66" s="1"/>
      <c r="G66" s="1"/>
      <c r="H66" s="1"/>
      <c r="I66" s="1"/>
      <c r="J66" s="1"/>
    </row>
    <row r="67" spans="1:10" s="2" customFormat="1" ht="18.75">
      <c r="A67" s="45"/>
      <c r="F67" s="1"/>
      <c r="G67" s="1"/>
      <c r="H67" s="1"/>
      <c r="I67" s="1"/>
      <c r="J67" s="1"/>
    </row>
    <row r="68" spans="1:10" s="2" customFormat="1" ht="18.75">
      <c r="A68" s="45"/>
      <c r="F68" s="1"/>
      <c r="G68" s="1"/>
      <c r="H68" s="1"/>
      <c r="I68" s="1"/>
      <c r="J68" s="1"/>
    </row>
    <row r="69" spans="1:10" s="2" customFormat="1" ht="18.75">
      <c r="A69" s="45"/>
      <c r="F69" s="1"/>
      <c r="G69" s="1"/>
      <c r="H69" s="1"/>
      <c r="I69" s="1"/>
      <c r="J69" s="1"/>
    </row>
    <row r="70" spans="1:10" s="2" customFormat="1" ht="18.75">
      <c r="A70" s="45"/>
      <c r="F70" s="1"/>
      <c r="G70" s="1"/>
      <c r="H70" s="1"/>
      <c r="I70" s="1"/>
      <c r="J70" s="1"/>
    </row>
    <row r="71" spans="1:10" s="2" customFormat="1" ht="18.75">
      <c r="A71" s="45"/>
      <c r="F71" s="1"/>
      <c r="G71" s="1"/>
      <c r="H71" s="1"/>
      <c r="I71" s="1"/>
      <c r="J71" s="1"/>
    </row>
    <row r="72" spans="1:10" s="2" customFormat="1" ht="18.75">
      <c r="A72" s="45"/>
      <c r="F72" s="1"/>
      <c r="G72" s="1"/>
      <c r="H72" s="1"/>
      <c r="I72" s="1"/>
      <c r="J72" s="1"/>
    </row>
    <row r="73" spans="1:10" s="2" customFormat="1" ht="18.75">
      <c r="A73" s="45"/>
      <c r="F73" s="1"/>
      <c r="G73" s="1"/>
      <c r="H73" s="1"/>
      <c r="I73" s="1"/>
      <c r="J73" s="1"/>
    </row>
    <row r="74" spans="1:10" s="2" customFormat="1" ht="18.75">
      <c r="A74" s="45"/>
      <c r="F74" s="1"/>
      <c r="G74" s="1"/>
      <c r="H74" s="1"/>
      <c r="I74" s="1"/>
      <c r="J74" s="1"/>
    </row>
    <row r="75" spans="1:10" s="2" customFormat="1" ht="18.75">
      <c r="A75" s="45"/>
      <c r="F75" s="1"/>
      <c r="G75" s="1"/>
      <c r="H75" s="1"/>
      <c r="I75" s="1"/>
      <c r="J75" s="1"/>
    </row>
    <row r="76" spans="1:10" s="2" customFormat="1" ht="18.75">
      <c r="A76" s="45"/>
      <c r="F76" s="1"/>
      <c r="G76" s="1"/>
      <c r="H76" s="1"/>
      <c r="I76" s="1"/>
      <c r="J76" s="1"/>
    </row>
    <row r="77" spans="1:10" s="2" customFormat="1" ht="18.75">
      <c r="A77" s="45"/>
      <c r="F77" s="1"/>
      <c r="G77" s="1"/>
      <c r="H77" s="1"/>
      <c r="I77" s="1"/>
      <c r="J77" s="1"/>
    </row>
    <row r="78" spans="1:10" s="2" customFormat="1" ht="18.75">
      <c r="A78" s="45"/>
      <c r="F78" s="1"/>
      <c r="G78" s="1"/>
      <c r="H78" s="1"/>
      <c r="I78" s="1"/>
      <c r="J78" s="1"/>
    </row>
    <row r="79" spans="1:10" s="2" customFormat="1" ht="18.75">
      <c r="A79" s="45"/>
      <c r="F79" s="1"/>
      <c r="G79" s="1"/>
      <c r="H79" s="1"/>
      <c r="I79" s="1"/>
      <c r="J79" s="1"/>
    </row>
    <row r="80" spans="1:10" s="2" customFormat="1" ht="18.75">
      <c r="A80" s="45"/>
      <c r="F80" s="1"/>
      <c r="G80" s="1"/>
      <c r="H80" s="1"/>
      <c r="I80" s="1"/>
      <c r="J80" s="1"/>
    </row>
    <row r="81" spans="1:10" s="2" customFormat="1" ht="18.75">
      <c r="A81" s="45"/>
      <c r="F81" s="1"/>
      <c r="G81" s="1"/>
      <c r="H81" s="1"/>
      <c r="I81" s="1"/>
      <c r="J81" s="1"/>
    </row>
    <row r="82" spans="1:10" s="2" customFormat="1" ht="18.75">
      <c r="A82" s="45"/>
      <c r="F82" s="1"/>
      <c r="G82" s="1"/>
      <c r="H82" s="1"/>
      <c r="I82" s="1"/>
      <c r="J82" s="1"/>
    </row>
    <row r="83" spans="1:10" s="2" customFormat="1" ht="18.75">
      <c r="A83" s="45"/>
      <c r="F83" s="1"/>
      <c r="G83" s="1"/>
      <c r="H83" s="1"/>
      <c r="I83" s="1"/>
      <c r="J83" s="1"/>
    </row>
    <row r="84" spans="1:10" s="2" customFormat="1" ht="18.75">
      <c r="A84" s="45"/>
      <c r="F84" s="1"/>
      <c r="G84" s="1"/>
      <c r="H84" s="1"/>
      <c r="I84" s="1"/>
      <c r="J84" s="1"/>
    </row>
    <row r="85" spans="1:10" s="2" customFormat="1" ht="18.75">
      <c r="A85" s="45"/>
      <c r="F85" s="1"/>
      <c r="G85" s="1"/>
      <c r="H85" s="1"/>
      <c r="I85" s="1"/>
      <c r="J85" s="1"/>
    </row>
    <row r="86" spans="1:10" s="2" customFormat="1" ht="18.75">
      <c r="A86" s="45"/>
      <c r="F86" s="1"/>
      <c r="G86" s="1"/>
      <c r="H86" s="1"/>
      <c r="I86" s="1"/>
      <c r="J86" s="1"/>
    </row>
    <row r="87" spans="1:10" s="2" customFormat="1" ht="18.75">
      <c r="A87" s="45"/>
      <c r="F87" s="1"/>
      <c r="G87" s="1"/>
      <c r="H87" s="1"/>
      <c r="I87" s="1"/>
      <c r="J87" s="1"/>
    </row>
    <row r="88" spans="1:10" s="2" customFormat="1" ht="18.75">
      <c r="A88" s="45"/>
      <c r="F88" s="1"/>
      <c r="G88" s="1"/>
      <c r="H88" s="1"/>
      <c r="I88" s="1"/>
      <c r="J88" s="1"/>
    </row>
    <row r="89" spans="1:10" s="2" customFormat="1" ht="18.75">
      <c r="A89" s="45"/>
      <c r="F89" s="1"/>
      <c r="G89" s="1"/>
      <c r="H89" s="1"/>
      <c r="I89" s="1"/>
      <c r="J89" s="1"/>
    </row>
    <row r="90" spans="1:10" s="2" customFormat="1" ht="18.75">
      <c r="A90" s="45"/>
      <c r="F90" s="1"/>
      <c r="G90" s="1"/>
      <c r="H90" s="1"/>
      <c r="I90" s="1"/>
      <c r="J90" s="1"/>
    </row>
    <row r="91" spans="1:10" s="2" customFormat="1" ht="18.75">
      <c r="A91" s="45"/>
      <c r="F91" s="1"/>
      <c r="G91" s="1"/>
      <c r="H91" s="1"/>
      <c r="I91" s="1"/>
      <c r="J91" s="1"/>
    </row>
    <row r="92" spans="1:10" s="2" customFormat="1" ht="18.75">
      <c r="A92" s="45"/>
      <c r="F92" s="1"/>
      <c r="G92" s="1"/>
      <c r="H92" s="1"/>
      <c r="I92" s="1"/>
      <c r="J92" s="1"/>
    </row>
    <row r="93" spans="1:10" s="2" customFormat="1" ht="18.75">
      <c r="A93" s="45"/>
      <c r="F93" s="1"/>
      <c r="G93" s="1"/>
      <c r="H93" s="1"/>
      <c r="I93" s="1"/>
      <c r="J93" s="1"/>
    </row>
    <row r="94" spans="1:10" s="2" customFormat="1" ht="18.75">
      <c r="A94" s="45"/>
      <c r="F94" s="1"/>
      <c r="G94" s="1"/>
      <c r="H94" s="1"/>
      <c r="I94" s="1"/>
      <c r="J94" s="1"/>
    </row>
    <row r="95" spans="1:10" s="2" customFormat="1" ht="18.75">
      <c r="A95" s="45"/>
      <c r="F95" s="1"/>
      <c r="G95" s="1"/>
      <c r="H95" s="1"/>
      <c r="I95" s="1"/>
      <c r="J95" s="1"/>
    </row>
    <row r="96" spans="1:10" s="2" customFormat="1" ht="18.75">
      <c r="A96" s="45"/>
      <c r="F96" s="1"/>
      <c r="G96" s="1"/>
      <c r="H96" s="1"/>
      <c r="I96" s="1"/>
      <c r="J96" s="1"/>
    </row>
    <row r="97" spans="1:10" s="2" customFormat="1" ht="18.75">
      <c r="A97" s="45"/>
      <c r="F97" s="1"/>
      <c r="G97" s="1"/>
      <c r="H97" s="1"/>
      <c r="I97" s="1"/>
      <c r="J97" s="1"/>
    </row>
    <row r="98" spans="1:10" s="2" customFormat="1" ht="18.75">
      <c r="A98" s="45"/>
      <c r="F98" s="1"/>
      <c r="G98" s="1"/>
      <c r="H98" s="1"/>
      <c r="I98" s="1"/>
      <c r="J98" s="1"/>
    </row>
    <row r="99" spans="1:10" s="2" customFormat="1" ht="18.75">
      <c r="A99" s="45"/>
      <c r="F99" s="1"/>
      <c r="G99" s="1"/>
      <c r="H99" s="1"/>
      <c r="I99" s="1"/>
      <c r="J99" s="1"/>
    </row>
    <row r="100" spans="1:10" s="2" customFormat="1" ht="18.75">
      <c r="A100" s="45"/>
      <c r="F100" s="1"/>
      <c r="G100" s="1"/>
      <c r="H100" s="1"/>
      <c r="I100" s="1"/>
      <c r="J100" s="1"/>
    </row>
    <row r="101" spans="1:10" s="2" customFormat="1" ht="18.75">
      <c r="A101" s="45"/>
      <c r="F101" s="1"/>
      <c r="G101" s="1"/>
      <c r="H101" s="1"/>
      <c r="I101" s="1"/>
      <c r="J101" s="1"/>
    </row>
    <row r="102" spans="1:10" s="2" customFormat="1" ht="18.75">
      <c r="A102" s="45"/>
      <c r="F102" s="1"/>
      <c r="G102" s="1"/>
      <c r="H102" s="1"/>
      <c r="I102" s="1"/>
      <c r="J102" s="1"/>
    </row>
    <row r="103" spans="1:10" s="2" customFormat="1" ht="18.75">
      <c r="A103" s="45"/>
      <c r="F103" s="1"/>
      <c r="G103" s="1"/>
      <c r="H103" s="1"/>
      <c r="I103" s="1"/>
      <c r="J103" s="1"/>
    </row>
    <row r="104" spans="1:10" s="2" customFormat="1" ht="18.75">
      <c r="A104" s="45"/>
      <c r="F104" s="1"/>
      <c r="G104" s="1"/>
      <c r="H104" s="1"/>
      <c r="I104" s="1"/>
      <c r="J104" s="1"/>
    </row>
    <row r="105" spans="1:10" s="2" customFormat="1" ht="18.75">
      <c r="A105" s="45"/>
      <c r="F105" s="1"/>
      <c r="G105" s="1"/>
      <c r="H105" s="1"/>
      <c r="I105" s="1"/>
      <c r="J105" s="1"/>
    </row>
    <row r="106" spans="1:10" s="2" customFormat="1" ht="18.75">
      <c r="A106" s="45"/>
      <c r="F106" s="1"/>
      <c r="G106" s="1"/>
      <c r="H106" s="1"/>
      <c r="I106" s="1"/>
      <c r="J106" s="1"/>
    </row>
    <row r="107" spans="1:10" s="2" customFormat="1" ht="18.75">
      <c r="A107" s="45"/>
      <c r="F107" s="1"/>
      <c r="G107" s="1"/>
      <c r="H107" s="1"/>
      <c r="I107" s="1"/>
      <c r="J107" s="1"/>
    </row>
    <row r="108" spans="1:10" s="2" customFormat="1" ht="18.75">
      <c r="A108" s="45"/>
      <c r="F108" s="1"/>
      <c r="G108" s="1"/>
      <c r="H108" s="1"/>
      <c r="I108" s="1"/>
      <c r="J108" s="1"/>
    </row>
    <row r="109" spans="1:10" s="2" customFormat="1" ht="18.75">
      <c r="A109" s="45"/>
      <c r="F109" s="1"/>
      <c r="G109" s="1"/>
      <c r="H109" s="1"/>
      <c r="I109" s="1"/>
      <c r="J109" s="1"/>
    </row>
    <row r="110" spans="1:10" s="2" customFormat="1" ht="18.75">
      <c r="A110" s="45"/>
      <c r="F110" s="1"/>
      <c r="G110" s="1"/>
      <c r="H110" s="1"/>
      <c r="I110" s="1"/>
      <c r="J110" s="1"/>
    </row>
    <row r="111" spans="1:10" s="2" customFormat="1" ht="18.75">
      <c r="A111" s="45"/>
      <c r="F111" s="1"/>
      <c r="G111" s="1"/>
      <c r="H111" s="1"/>
      <c r="I111" s="1"/>
      <c r="J111" s="1"/>
    </row>
    <row r="112" spans="1:10" s="2" customFormat="1" ht="18.75">
      <c r="A112" s="45"/>
      <c r="F112" s="1"/>
      <c r="G112" s="1"/>
      <c r="H112" s="1"/>
      <c r="I112" s="1"/>
      <c r="J112" s="1"/>
    </row>
    <row r="113" spans="1:10" s="2" customFormat="1" ht="18.75">
      <c r="A113" s="45"/>
      <c r="F113" s="1"/>
      <c r="G113" s="1"/>
      <c r="H113" s="1"/>
      <c r="I113" s="1"/>
      <c r="J113" s="1"/>
    </row>
    <row r="114" spans="1:10" s="2" customFormat="1" ht="18.75">
      <c r="A114" s="45"/>
      <c r="F114" s="1"/>
      <c r="G114" s="1"/>
      <c r="H114" s="1"/>
      <c r="I114" s="1"/>
      <c r="J114" s="1"/>
    </row>
    <row r="115" spans="1:10" s="2" customFormat="1" ht="18.75">
      <c r="A115" s="45"/>
      <c r="F115" s="1"/>
      <c r="G115" s="1"/>
      <c r="H115" s="1"/>
      <c r="I115" s="1"/>
      <c r="J115" s="1"/>
    </row>
    <row r="116" spans="1:10" s="2" customFormat="1" ht="18.75">
      <c r="A116" s="45"/>
      <c r="F116" s="1"/>
      <c r="G116" s="1"/>
      <c r="H116" s="1"/>
      <c r="I116" s="1"/>
      <c r="J116" s="1"/>
    </row>
    <row r="117" spans="1:10" s="2" customFormat="1" ht="18.75">
      <c r="A117" s="45"/>
      <c r="F117" s="1"/>
      <c r="G117" s="1"/>
      <c r="H117" s="1"/>
      <c r="I117" s="1"/>
      <c r="J117" s="1"/>
    </row>
    <row r="118" spans="1:10" s="2" customFormat="1" ht="18.75">
      <c r="A118" s="45"/>
      <c r="F118" s="1"/>
      <c r="G118" s="1"/>
      <c r="H118" s="1"/>
      <c r="I118" s="1"/>
      <c r="J118" s="1"/>
    </row>
    <row r="119" spans="1:10" s="2" customFormat="1" ht="18.75">
      <c r="A119" s="45"/>
      <c r="F119" s="1"/>
      <c r="G119" s="1"/>
      <c r="H119" s="1"/>
      <c r="I119" s="1"/>
      <c r="J119" s="1"/>
    </row>
    <row r="120" spans="1:10" s="2" customFormat="1" ht="18.75">
      <c r="A120" s="45"/>
      <c r="F120" s="1"/>
      <c r="G120" s="1"/>
      <c r="H120" s="1"/>
      <c r="I120" s="1"/>
      <c r="J120" s="1"/>
    </row>
    <row r="121" spans="1:10" s="2" customFormat="1" ht="18.75">
      <c r="A121" s="45"/>
      <c r="F121" s="1"/>
      <c r="G121" s="1"/>
      <c r="H121" s="1"/>
      <c r="I121" s="1"/>
      <c r="J121" s="1"/>
    </row>
    <row r="122" spans="1:10" s="2" customFormat="1" ht="18.75">
      <c r="A122" s="45"/>
      <c r="F122" s="1"/>
      <c r="G122" s="1"/>
      <c r="H122" s="1"/>
      <c r="I122" s="1"/>
      <c r="J122" s="1"/>
    </row>
    <row r="123" spans="1:10" s="2" customFormat="1" ht="18.75">
      <c r="A123" s="45"/>
      <c r="F123" s="1"/>
      <c r="G123" s="1"/>
      <c r="H123" s="1"/>
      <c r="I123" s="1"/>
      <c r="J123" s="1"/>
    </row>
    <row r="124" spans="1:10" s="2" customFormat="1" ht="18.75">
      <c r="A124" s="45"/>
      <c r="F124" s="1"/>
      <c r="G124" s="1"/>
      <c r="H124" s="1"/>
      <c r="I124" s="1"/>
      <c r="J124" s="1"/>
    </row>
    <row r="125" spans="1:10" s="2" customFormat="1" ht="18.75">
      <c r="A125" s="45"/>
      <c r="F125" s="1"/>
      <c r="G125" s="1"/>
      <c r="H125" s="1"/>
      <c r="I125" s="1"/>
      <c r="J125" s="1"/>
    </row>
    <row r="126" spans="1:10" s="2" customFormat="1" ht="18.75">
      <c r="A126" s="45"/>
      <c r="F126" s="1"/>
      <c r="G126" s="1"/>
      <c r="H126" s="1"/>
      <c r="I126" s="1"/>
      <c r="J126" s="1"/>
    </row>
    <row r="127" spans="1:10" s="2" customFormat="1" ht="18.75">
      <c r="A127" s="45"/>
      <c r="F127" s="1"/>
      <c r="G127" s="1"/>
      <c r="H127" s="1"/>
      <c r="I127" s="1"/>
      <c r="J127" s="1"/>
    </row>
    <row r="128" spans="1:10" s="2" customFormat="1" ht="18.75">
      <c r="A128" s="45"/>
      <c r="F128" s="1"/>
      <c r="G128" s="1"/>
      <c r="H128" s="1"/>
      <c r="I128" s="1"/>
      <c r="J128" s="1"/>
    </row>
    <row r="129" spans="1:10" s="2" customFormat="1" ht="18.75">
      <c r="A129" s="45"/>
      <c r="F129" s="1"/>
      <c r="G129" s="1"/>
      <c r="H129" s="1"/>
      <c r="I129" s="1"/>
      <c r="J129" s="1"/>
    </row>
    <row r="130" spans="1:10" s="2" customFormat="1" ht="18.75">
      <c r="A130" s="45"/>
      <c r="F130" s="1"/>
      <c r="G130" s="1"/>
      <c r="H130" s="1"/>
      <c r="I130" s="1"/>
      <c r="J130" s="1"/>
    </row>
    <row r="131" spans="1:10" s="2" customFormat="1" ht="18.75">
      <c r="A131" s="45"/>
      <c r="F131" s="1"/>
      <c r="G131" s="1"/>
      <c r="H131" s="1"/>
      <c r="I131" s="1"/>
      <c r="J131" s="1"/>
    </row>
    <row r="132" spans="1:10" s="2" customFormat="1" ht="18.75">
      <c r="A132" s="45"/>
      <c r="F132" s="1"/>
      <c r="G132" s="1"/>
      <c r="H132" s="1"/>
      <c r="I132" s="1"/>
      <c r="J132" s="1"/>
    </row>
    <row r="133" spans="1:10" s="2" customFormat="1" ht="18.75">
      <c r="A133" s="45"/>
      <c r="F133" s="1"/>
      <c r="G133" s="1"/>
      <c r="H133" s="1"/>
      <c r="I133" s="1"/>
      <c r="J133" s="1"/>
    </row>
    <row r="134" spans="1:10" s="2" customFormat="1" ht="18.75">
      <c r="A134" s="45"/>
      <c r="F134" s="1"/>
      <c r="G134" s="1"/>
      <c r="H134" s="1"/>
      <c r="I134" s="1"/>
      <c r="J134" s="1"/>
    </row>
    <row r="135" spans="1:10" s="2" customFormat="1" ht="18.75">
      <c r="A135" s="45"/>
      <c r="F135" s="1"/>
      <c r="G135" s="1"/>
      <c r="H135" s="1"/>
      <c r="I135" s="1"/>
      <c r="J135" s="1"/>
    </row>
    <row r="136" spans="1:10" s="2" customFormat="1" ht="18.75">
      <c r="A136" s="45"/>
      <c r="F136" s="1"/>
      <c r="G136" s="1"/>
      <c r="H136" s="1"/>
      <c r="I136" s="1"/>
      <c r="J136" s="1"/>
    </row>
    <row r="137" spans="1:10" s="2" customFormat="1" ht="18.75">
      <c r="A137" s="45"/>
      <c r="F137" s="1"/>
      <c r="G137" s="1"/>
      <c r="H137" s="1"/>
      <c r="I137" s="1"/>
      <c r="J137" s="1"/>
    </row>
    <row r="138" spans="1:10" s="2" customFormat="1" ht="18.75">
      <c r="A138" s="45"/>
      <c r="F138" s="1"/>
      <c r="G138" s="1"/>
      <c r="H138" s="1"/>
      <c r="I138" s="1"/>
      <c r="J138" s="1"/>
    </row>
    <row r="139" spans="1:10" s="2" customFormat="1" ht="18.75">
      <c r="A139" s="45"/>
      <c r="F139" s="1"/>
      <c r="G139" s="1"/>
      <c r="H139" s="1"/>
      <c r="I139" s="1"/>
      <c r="J139" s="1"/>
    </row>
    <row r="140" spans="1:10" s="2" customFormat="1" ht="18.75">
      <c r="A140" s="45"/>
      <c r="F140" s="1"/>
      <c r="G140" s="1"/>
      <c r="H140" s="1"/>
      <c r="I140" s="1"/>
      <c r="J140" s="1"/>
    </row>
    <row r="141" spans="1:10" s="2" customFormat="1" ht="18.75">
      <c r="A141" s="45"/>
      <c r="F141" s="1"/>
      <c r="G141" s="1"/>
      <c r="H141" s="1"/>
      <c r="I141" s="1"/>
      <c r="J141" s="1"/>
    </row>
    <row r="142" spans="1:10" s="2" customFormat="1" ht="18.75">
      <c r="A142" s="45"/>
      <c r="F142" s="1"/>
      <c r="G142" s="1"/>
      <c r="H142" s="1"/>
      <c r="I142" s="1"/>
      <c r="J142" s="1"/>
    </row>
    <row r="143" spans="1:10" s="2" customFormat="1" ht="18.75">
      <c r="A143" s="45"/>
      <c r="F143" s="1"/>
      <c r="G143" s="1"/>
      <c r="H143" s="1"/>
      <c r="I143" s="1"/>
      <c r="J143" s="1"/>
    </row>
    <row r="144" spans="1:10" s="2" customFormat="1" ht="18.75">
      <c r="A144" s="45"/>
      <c r="F144" s="1"/>
      <c r="G144" s="1"/>
      <c r="H144" s="1"/>
      <c r="I144" s="1"/>
      <c r="J144" s="1"/>
    </row>
    <row r="145" spans="1:10" s="2" customFormat="1" ht="18.75">
      <c r="A145" s="45"/>
      <c r="F145" s="1"/>
      <c r="G145" s="1"/>
      <c r="H145" s="1"/>
      <c r="I145" s="1"/>
      <c r="J145" s="1"/>
    </row>
    <row r="146" spans="1:10" s="2" customFormat="1" ht="18.75">
      <c r="A146" s="45"/>
      <c r="F146" s="1"/>
      <c r="G146" s="1"/>
      <c r="H146" s="1"/>
      <c r="I146" s="1"/>
      <c r="J146" s="1"/>
    </row>
    <row r="147" spans="1:10" s="2" customFormat="1" ht="18.75">
      <c r="A147" s="45"/>
      <c r="F147" s="1"/>
      <c r="G147" s="1"/>
      <c r="H147" s="1"/>
      <c r="I147" s="1"/>
      <c r="J147" s="1"/>
    </row>
    <row r="148" spans="1:10" s="2" customFormat="1" ht="18.75">
      <c r="A148" s="45"/>
      <c r="F148" s="1"/>
      <c r="G148" s="1"/>
      <c r="H148" s="1"/>
      <c r="I148" s="1"/>
      <c r="J148" s="1"/>
    </row>
    <row r="149" spans="1:10" s="2" customFormat="1" ht="18.75">
      <c r="A149" s="45"/>
      <c r="F149" s="1"/>
      <c r="G149" s="1"/>
      <c r="H149" s="1"/>
      <c r="I149" s="1"/>
      <c r="J149" s="1"/>
    </row>
    <row r="150" spans="1:10" s="2" customFormat="1" ht="18.75">
      <c r="A150" s="45"/>
      <c r="F150" s="1"/>
      <c r="G150" s="1"/>
      <c r="H150" s="1"/>
      <c r="I150" s="1"/>
      <c r="J150" s="1"/>
    </row>
    <row r="151" spans="1:10" s="2" customFormat="1" ht="18.75">
      <c r="A151" s="45"/>
      <c r="F151" s="1"/>
      <c r="G151" s="1"/>
      <c r="H151" s="1"/>
      <c r="I151" s="1"/>
      <c r="J151" s="1"/>
    </row>
    <row r="152" spans="1:10" s="2" customFormat="1" ht="18.75">
      <c r="A152" s="45"/>
      <c r="F152" s="1"/>
      <c r="G152" s="1"/>
      <c r="H152" s="1"/>
      <c r="I152" s="1"/>
      <c r="J152" s="1"/>
    </row>
    <row r="153" spans="1:10" s="2" customFormat="1" ht="18.75">
      <c r="A153" s="45"/>
      <c r="F153" s="1"/>
      <c r="G153" s="1"/>
      <c r="H153" s="1"/>
      <c r="I153" s="1"/>
      <c r="J153" s="1"/>
    </row>
    <row r="154" spans="1:10" s="2" customFormat="1" ht="18.75">
      <c r="A154" s="45"/>
      <c r="F154" s="1"/>
      <c r="G154" s="1"/>
      <c r="H154" s="1"/>
      <c r="I154" s="1"/>
      <c r="J154" s="1"/>
    </row>
    <row r="155" spans="1:10" s="2" customFormat="1" ht="18.75">
      <c r="A155" s="45"/>
      <c r="F155" s="1"/>
      <c r="G155" s="1"/>
      <c r="H155" s="1"/>
      <c r="I155" s="1"/>
      <c r="J155" s="1"/>
    </row>
    <row r="156" spans="1:10" s="2" customFormat="1" ht="18.75">
      <c r="A156" s="45"/>
      <c r="F156" s="1"/>
      <c r="G156" s="1"/>
      <c r="H156" s="1"/>
      <c r="I156" s="1"/>
      <c r="J156" s="1"/>
    </row>
    <row r="157" spans="1:10" s="2" customFormat="1" ht="18.75">
      <c r="A157" s="45"/>
      <c r="F157" s="1"/>
      <c r="G157" s="1"/>
      <c r="H157" s="1"/>
      <c r="I157" s="1"/>
      <c r="J157" s="1"/>
    </row>
    <row r="158" spans="1:10" s="2" customFormat="1" ht="18.75">
      <c r="A158" s="45"/>
      <c r="F158" s="1"/>
      <c r="G158" s="1"/>
      <c r="H158" s="1"/>
      <c r="I158" s="1"/>
      <c r="J158" s="1"/>
    </row>
    <row r="159" spans="1:10" s="2" customFormat="1" ht="18.75">
      <c r="A159" s="45"/>
      <c r="F159" s="1"/>
      <c r="G159" s="1"/>
      <c r="H159" s="1"/>
      <c r="I159" s="1"/>
      <c r="J159" s="1"/>
    </row>
    <row r="160" spans="1:10" s="2" customFormat="1" ht="18.75">
      <c r="A160" s="45"/>
      <c r="F160" s="1"/>
      <c r="G160" s="1"/>
      <c r="H160" s="1"/>
      <c r="I160" s="1"/>
      <c r="J160" s="1"/>
    </row>
    <row r="161" spans="1:10" s="2" customFormat="1" ht="18.75">
      <c r="A161" s="45"/>
      <c r="F161" s="1"/>
      <c r="G161" s="1"/>
      <c r="H161" s="1"/>
      <c r="I161" s="1"/>
      <c r="J161" s="1"/>
    </row>
    <row r="162" spans="1:10" s="2" customFormat="1" ht="18.75">
      <c r="A162" s="45"/>
      <c r="F162" s="1"/>
      <c r="G162" s="1"/>
      <c r="H162" s="1"/>
      <c r="I162" s="1"/>
      <c r="J162" s="1"/>
    </row>
    <row r="163" spans="1:10" s="2" customFormat="1" ht="18.75">
      <c r="A163" s="45"/>
      <c r="F163" s="1"/>
      <c r="G163" s="1"/>
      <c r="H163" s="1"/>
      <c r="I163" s="1"/>
      <c r="J163" s="1"/>
    </row>
    <row r="164" spans="1:10" s="2" customFormat="1" ht="18.75">
      <c r="A164" s="45"/>
      <c r="F164" s="1"/>
      <c r="G164" s="1"/>
      <c r="H164" s="1"/>
      <c r="I164" s="1"/>
      <c r="J164" s="1"/>
    </row>
    <row r="165" spans="1:10" s="2" customFormat="1" ht="18.75">
      <c r="A165" s="45"/>
      <c r="F165" s="1"/>
      <c r="G165" s="1"/>
      <c r="H165" s="1"/>
      <c r="I165" s="1"/>
      <c r="J165" s="1"/>
    </row>
    <row r="166" spans="1:10" s="2" customFormat="1" ht="18.75">
      <c r="A166" s="45"/>
      <c r="F166" s="1"/>
      <c r="G166" s="1"/>
      <c r="H166" s="1"/>
      <c r="I166" s="1"/>
      <c r="J166" s="1"/>
    </row>
    <row r="167" spans="1:10" s="2" customFormat="1" ht="18.75">
      <c r="A167" s="45"/>
      <c r="F167" s="1"/>
      <c r="G167" s="1"/>
      <c r="H167" s="1"/>
      <c r="I167" s="1"/>
      <c r="J167" s="1"/>
    </row>
    <row r="168" spans="1:10" s="2" customFormat="1" ht="18.75">
      <c r="A168" s="45"/>
      <c r="F168" s="1"/>
      <c r="G168" s="1"/>
      <c r="H168" s="1"/>
      <c r="I168" s="1"/>
      <c r="J168" s="1"/>
    </row>
    <row r="169" spans="1:10" s="2" customFormat="1" ht="18.75">
      <c r="A169" s="45"/>
      <c r="F169" s="1"/>
      <c r="G169" s="1"/>
      <c r="H169" s="1"/>
      <c r="I169" s="1"/>
      <c r="J169" s="1"/>
    </row>
    <row r="170" spans="1:10" s="2" customFormat="1" ht="18.75">
      <c r="A170" s="45"/>
      <c r="F170" s="1"/>
      <c r="G170" s="1"/>
      <c r="H170" s="1"/>
      <c r="I170" s="1"/>
      <c r="J170" s="1"/>
    </row>
    <row r="171" spans="1:10" s="2" customFormat="1" ht="18.75">
      <c r="A171" s="45"/>
      <c r="F171" s="1"/>
      <c r="G171" s="1"/>
      <c r="H171" s="1"/>
      <c r="I171" s="1"/>
      <c r="J171" s="1"/>
    </row>
    <row r="172" spans="1:10" s="2" customFormat="1" ht="18.75">
      <c r="A172" s="45"/>
      <c r="F172" s="1"/>
      <c r="G172" s="1"/>
      <c r="H172" s="1"/>
      <c r="I172" s="1"/>
      <c r="J172" s="1"/>
    </row>
    <row r="173" spans="1:10" s="2" customFormat="1" ht="18.75">
      <c r="A173" s="45"/>
      <c r="F173" s="1"/>
      <c r="G173" s="1"/>
      <c r="H173" s="1"/>
      <c r="I173" s="1"/>
      <c r="J173" s="1"/>
    </row>
    <row r="174" spans="1:10" s="2" customFormat="1" ht="18.75">
      <c r="A174" s="45"/>
      <c r="F174" s="1"/>
      <c r="G174" s="1"/>
      <c r="H174" s="1"/>
      <c r="I174" s="1"/>
      <c r="J174" s="1"/>
    </row>
    <row r="175" spans="1:10" s="2" customFormat="1" ht="18.75">
      <c r="A175" s="45"/>
      <c r="F175" s="1"/>
      <c r="G175" s="1"/>
      <c r="H175" s="1"/>
      <c r="I175" s="1"/>
      <c r="J175" s="1"/>
    </row>
    <row r="176" spans="1:10" s="2" customFormat="1" ht="18.75">
      <c r="A176" s="45"/>
      <c r="F176" s="1"/>
      <c r="G176" s="1"/>
      <c r="H176" s="1"/>
      <c r="I176" s="1"/>
      <c r="J176" s="1"/>
    </row>
    <row r="177" spans="1:10" s="2" customFormat="1" ht="18.75">
      <c r="A177" s="45"/>
      <c r="F177" s="1"/>
      <c r="G177" s="1"/>
      <c r="H177" s="1"/>
      <c r="I177" s="1"/>
      <c r="J177" s="1"/>
    </row>
    <row r="178" spans="1:10" s="2" customFormat="1" ht="18.75">
      <c r="A178" s="45"/>
      <c r="F178" s="1"/>
      <c r="G178" s="1"/>
      <c r="H178" s="1"/>
      <c r="I178" s="1"/>
      <c r="J178" s="1"/>
    </row>
    <row r="179" spans="1:10" s="2" customFormat="1" ht="18.75">
      <c r="A179" s="45"/>
      <c r="F179" s="1"/>
      <c r="G179" s="1"/>
      <c r="H179" s="1"/>
      <c r="I179" s="1"/>
      <c r="J179" s="1"/>
    </row>
    <row r="180" spans="1:10" s="2" customFormat="1" ht="18.75">
      <c r="A180" s="45"/>
      <c r="F180" s="1"/>
      <c r="G180" s="1"/>
      <c r="H180" s="1"/>
      <c r="I180" s="1"/>
      <c r="J180" s="1"/>
    </row>
    <row r="181" spans="1:10" s="2" customFormat="1" ht="18.75">
      <c r="A181" s="45"/>
      <c r="F181" s="1"/>
      <c r="G181" s="1"/>
      <c r="H181" s="1"/>
      <c r="I181" s="1"/>
      <c r="J181" s="1"/>
    </row>
    <row r="182" spans="1:10" s="2" customFormat="1" ht="18.75">
      <c r="A182" s="45"/>
      <c r="F182" s="1"/>
      <c r="G182" s="1"/>
      <c r="H182" s="1"/>
      <c r="I182" s="1"/>
      <c r="J182" s="1"/>
    </row>
  </sheetData>
  <sheetProtection selectLockedCells="1" selectUnlockedCells="1"/>
  <mergeCells count="18">
    <mergeCell ref="A8:J8"/>
    <mergeCell ref="A9:J9"/>
    <mergeCell ref="A10:J10"/>
    <mergeCell ref="A12:J12"/>
    <mergeCell ref="A14:A15"/>
    <mergeCell ref="B14:B15"/>
    <mergeCell ref="C14:C15"/>
    <mergeCell ref="D14:D15"/>
    <mergeCell ref="E14:E15"/>
    <mergeCell ref="F14:F15"/>
    <mergeCell ref="H53:J53"/>
    <mergeCell ref="H54:J54"/>
    <mergeCell ref="G14:J14"/>
    <mergeCell ref="A17:J17"/>
    <mergeCell ref="A33:J33"/>
    <mergeCell ref="A41:J41"/>
    <mergeCell ref="A48:J48"/>
    <mergeCell ref="A50:J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4:AG122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2.140625" style="44" customWidth="1"/>
    <col min="2" max="4" width="21.57421875" style="152" customWidth="1"/>
    <col min="5" max="5" width="21.140625" style="44" customWidth="1"/>
    <col min="6" max="6" width="9.00390625" style="44" customWidth="1"/>
    <col min="7" max="7" width="12.7109375" style="44" customWidth="1"/>
    <col min="8" max="8" width="10.140625" style="44" customWidth="1"/>
    <col min="9" max="9" width="9.00390625" style="44" customWidth="1"/>
    <col min="10" max="10" width="18.7109375" style="44" customWidth="1"/>
    <col min="11" max="11" width="16.57421875" style="44" customWidth="1"/>
    <col min="12" max="12" width="16.8515625" style="44" customWidth="1"/>
    <col min="13" max="15" width="16.7109375" style="44" customWidth="1"/>
    <col min="16" max="16" width="12.57421875" style="44" customWidth="1"/>
    <col min="17" max="17" width="11.00390625" style="44" customWidth="1"/>
    <col min="18" max="18" width="10.28125" style="44" customWidth="1"/>
    <col min="19" max="19" width="10.8515625" style="44" customWidth="1"/>
    <col min="20" max="20" width="16.57421875" style="44" customWidth="1"/>
    <col min="21" max="21" width="9.140625" style="44" customWidth="1"/>
    <col min="22" max="22" width="11.00390625" style="44" customWidth="1"/>
    <col min="23" max="24" width="9.140625" style="44" customWidth="1"/>
    <col min="25" max="25" width="14.421875" style="44" customWidth="1"/>
    <col min="26" max="26" width="12.00390625" style="44" customWidth="1"/>
    <col min="27" max="27" width="10.28125" style="44" customWidth="1"/>
    <col min="28" max="28" width="13.57421875" style="44" customWidth="1"/>
    <col min="29" max="29" width="11.7109375" style="44" customWidth="1"/>
    <col min="30" max="16384" width="9.140625" style="44" customWidth="1"/>
  </cols>
  <sheetData>
    <row r="4" spans="1:15" ht="18.75">
      <c r="A4" s="262" t="s">
        <v>385</v>
      </c>
      <c r="B4" s="262"/>
      <c r="C4" s="262"/>
      <c r="D4" s="262"/>
      <c r="E4" s="262"/>
      <c r="F4" s="262"/>
      <c r="G4" s="262"/>
      <c r="H4" s="262"/>
      <c r="I4" s="262"/>
      <c r="J4" s="153"/>
      <c r="K4" s="153"/>
      <c r="L4" s="153"/>
      <c r="M4" s="153"/>
      <c r="N4" s="153"/>
      <c r="O4" s="153"/>
    </row>
    <row r="5" spans="1:15" ht="18.75">
      <c r="A5" s="262" t="s">
        <v>436</v>
      </c>
      <c r="B5" s="262"/>
      <c r="C5" s="262"/>
      <c r="D5" s="262"/>
      <c r="E5" s="262"/>
      <c r="F5" s="262"/>
      <c r="G5" s="262"/>
      <c r="H5" s="262"/>
      <c r="I5" s="262"/>
      <c r="J5" s="153"/>
      <c r="K5" s="153"/>
      <c r="L5" s="153"/>
      <c r="M5" s="153"/>
      <c r="N5" s="153"/>
      <c r="O5" s="153"/>
    </row>
    <row r="6" spans="1:15" ht="18.75">
      <c r="A6" s="277" t="s">
        <v>437</v>
      </c>
      <c r="B6" s="277"/>
      <c r="C6" s="277"/>
      <c r="D6" s="277"/>
      <c r="E6" s="277"/>
      <c r="F6" s="277"/>
      <c r="G6" s="277"/>
      <c r="H6" s="277"/>
      <c r="I6" s="277"/>
      <c r="J6" s="2"/>
      <c r="K6" s="2"/>
      <c r="L6" s="2"/>
      <c r="M6" s="2"/>
      <c r="N6" s="2"/>
      <c r="O6" s="2"/>
    </row>
    <row r="7" spans="1:15" ht="19.5" customHeight="1">
      <c r="A7" s="282" t="s">
        <v>388</v>
      </c>
      <c r="B7" s="282"/>
      <c r="C7" s="282"/>
      <c r="D7" s="282"/>
      <c r="E7" s="282"/>
      <c r="F7" s="282"/>
      <c r="G7" s="282"/>
      <c r="H7" s="282"/>
      <c r="I7" s="282"/>
      <c r="J7" s="154"/>
      <c r="K7" s="154"/>
      <c r="L7" s="154"/>
      <c r="M7" s="154"/>
      <c r="N7" s="154"/>
      <c r="O7" s="154"/>
    </row>
    <row r="8" spans="1:15" ht="21.75" customHeight="1">
      <c r="A8" s="31" t="s">
        <v>389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6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4" ht="18.75" customHeight="1">
      <c r="A10" s="44" t="s">
        <v>390</v>
      </c>
      <c r="B10" s="44"/>
      <c r="C10" s="44"/>
      <c r="D10" s="44"/>
    </row>
    <row r="11" spans="1:15" ht="18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s="1" customFormat="1" ht="69.75" customHeight="1">
      <c r="A12" s="7" t="s">
        <v>10</v>
      </c>
      <c r="B12" s="8" t="s">
        <v>438</v>
      </c>
      <c r="C12" s="8" t="s">
        <v>439</v>
      </c>
      <c r="D12" s="8" t="s">
        <v>440</v>
      </c>
      <c r="E12" s="8" t="s">
        <v>441</v>
      </c>
      <c r="F12" s="257" t="s">
        <v>442</v>
      </c>
      <c r="G12" s="257"/>
      <c r="H12" s="257" t="s">
        <v>443</v>
      </c>
      <c r="I12" s="257"/>
      <c r="J12" s="159"/>
      <c r="K12" s="50"/>
      <c r="L12" s="50"/>
      <c r="M12" s="50"/>
      <c r="N12" s="2"/>
      <c r="O12" s="2"/>
    </row>
    <row r="13" spans="1:15" s="1" customFormat="1" ht="18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257">
        <v>6</v>
      </c>
      <c r="G13" s="257"/>
      <c r="H13" s="257">
        <v>7</v>
      </c>
      <c r="I13" s="257"/>
      <c r="J13" s="159"/>
      <c r="K13" s="50"/>
      <c r="L13" s="50"/>
      <c r="M13" s="50"/>
      <c r="N13" s="2"/>
      <c r="O13" s="2"/>
    </row>
    <row r="14" spans="1:15" s="1" customFormat="1" ht="19.5" customHeight="1">
      <c r="A14" s="124" t="s">
        <v>395</v>
      </c>
      <c r="B14" s="124">
        <f>B15+B16+B17+B18+B19+B20</f>
        <v>0</v>
      </c>
      <c r="C14" s="124">
        <f>C15+C16+C17+C18+C19+C20</f>
        <v>0</v>
      </c>
      <c r="D14" s="124">
        <f>D15+D16+D17+D18+D19+D20</f>
        <v>364</v>
      </c>
      <c r="E14" s="124">
        <f>E15+E16+E17+E18+E19+E20</f>
        <v>405</v>
      </c>
      <c r="F14" s="294"/>
      <c r="G14" s="294"/>
      <c r="H14" s="294"/>
      <c r="I14" s="294"/>
      <c r="J14" s="199"/>
      <c r="K14" s="200"/>
      <c r="L14" s="96"/>
      <c r="M14" s="96"/>
      <c r="N14" s="201"/>
      <c r="O14" s="201"/>
    </row>
    <row r="15" spans="1:15" s="1" customFormat="1" ht="19.5" customHeight="1">
      <c r="A15" s="109" t="s">
        <v>396</v>
      </c>
      <c r="B15" s="109"/>
      <c r="C15" s="109"/>
      <c r="D15" s="109">
        <v>4</v>
      </c>
      <c r="E15" s="109">
        <v>4</v>
      </c>
      <c r="F15" s="294"/>
      <c r="G15" s="294"/>
      <c r="H15" s="294"/>
      <c r="I15" s="294"/>
      <c r="J15" s="199"/>
      <c r="K15" s="200"/>
      <c r="L15" s="96"/>
      <c r="M15" s="96"/>
      <c r="N15" s="201"/>
      <c r="O15" s="201"/>
    </row>
    <row r="16" spans="1:15" s="1" customFormat="1" ht="19.5" customHeight="1">
      <c r="A16" s="109" t="s">
        <v>397</v>
      </c>
      <c r="B16" s="109"/>
      <c r="C16" s="109"/>
      <c r="D16" s="109">
        <v>15</v>
      </c>
      <c r="E16" s="109">
        <v>15</v>
      </c>
      <c r="F16" s="294"/>
      <c r="G16" s="294"/>
      <c r="H16" s="294"/>
      <c r="I16" s="294"/>
      <c r="J16" s="199"/>
      <c r="K16" s="200"/>
      <c r="L16" s="96"/>
      <c r="M16" s="96"/>
      <c r="N16" s="201"/>
      <c r="O16" s="201"/>
    </row>
    <row r="17" spans="1:15" s="1" customFormat="1" ht="19.5" customHeight="1">
      <c r="A17" s="109" t="s">
        <v>398</v>
      </c>
      <c r="B17" s="109"/>
      <c r="C17" s="109"/>
      <c r="D17" s="109">
        <v>30</v>
      </c>
      <c r="E17" s="109">
        <v>30</v>
      </c>
      <c r="F17" s="294"/>
      <c r="G17" s="294"/>
      <c r="H17" s="294"/>
      <c r="I17" s="294"/>
      <c r="J17" s="199"/>
      <c r="K17" s="200"/>
      <c r="L17" s="96"/>
      <c r="M17" s="96"/>
      <c r="N17" s="201"/>
      <c r="O17" s="201"/>
    </row>
    <row r="18" spans="1:15" s="1" customFormat="1" ht="19.5" customHeight="1">
      <c r="A18" s="109" t="s">
        <v>399</v>
      </c>
      <c r="B18" s="109"/>
      <c r="C18" s="109"/>
      <c r="D18" s="109">
        <v>8</v>
      </c>
      <c r="E18" s="109">
        <v>8</v>
      </c>
      <c r="F18" s="294"/>
      <c r="G18" s="294"/>
      <c r="H18" s="294"/>
      <c r="I18" s="294"/>
      <c r="J18" s="199"/>
      <c r="K18" s="200"/>
      <c r="L18" s="96"/>
      <c r="M18" s="96"/>
      <c r="N18" s="201"/>
      <c r="O18" s="201"/>
    </row>
    <row r="19" spans="1:15" s="1" customFormat="1" ht="19.5" customHeight="1">
      <c r="A19" s="109" t="s">
        <v>400</v>
      </c>
      <c r="B19" s="109"/>
      <c r="C19" s="109"/>
      <c r="D19" s="109">
        <v>307</v>
      </c>
      <c r="E19" s="109">
        <v>348</v>
      </c>
      <c r="F19" s="294"/>
      <c r="G19" s="294"/>
      <c r="H19" s="294"/>
      <c r="I19" s="294"/>
      <c r="J19" s="199"/>
      <c r="K19" s="200"/>
      <c r="L19" s="96"/>
      <c r="M19" s="96"/>
      <c r="N19" s="201"/>
      <c r="O19" s="201"/>
    </row>
    <row r="20" spans="1:15" s="1" customFormat="1" ht="19.5" customHeight="1">
      <c r="A20" s="109" t="s">
        <v>401</v>
      </c>
      <c r="B20" s="109"/>
      <c r="C20" s="109"/>
      <c r="D20" s="109"/>
      <c r="E20" s="109"/>
      <c r="F20" s="294"/>
      <c r="G20" s="294"/>
      <c r="H20" s="294"/>
      <c r="I20" s="294"/>
      <c r="J20" s="199"/>
      <c r="K20" s="200"/>
      <c r="L20" s="96"/>
      <c r="M20" s="96"/>
      <c r="N20" s="201"/>
      <c r="O20" s="201"/>
    </row>
    <row r="21" spans="1:15" s="1" customFormat="1" ht="19.5" customHeight="1">
      <c r="A21" s="124" t="s">
        <v>402</v>
      </c>
      <c r="B21" s="124"/>
      <c r="C21" s="124"/>
      <c r="D21" s="124"/>
      <c r="E21" s="124"/>
      <c r="F21" s="294"/>
      <c r="G21" s="294"/>
      <c r="H21" s="294"/>
      <c r="I21" s="294"/>
      <c r="J21" s="199"/>
      <c r="K21" s="200"/>
      <c r="L21" s="96"/>
      <c r="M21" s="96"/>
      <c r="N21" s="201"/>
      <c r="O21" s="201"/>
    </row>
    <row r="22" spans="1:15" s="1" customFormat="1" ht="19.5" customHeight="1">
      <c r="A22" s="109" t="s">
        <v>403</v>
      </c>
      <c r="B22" s="109"/>
      <c r="C22" s="109"/>
      <c r="D22" s="109"/>
      <c r="E22" s="109"/>
      <c r="F22" s="294"/>
      <c r="G22" s="294"/>
      <c r="H22" s="294"/>
      <c r="I22" s="294"/>
      <c r="J22" s="199"/>
      <c r="K22" s="200"/>
      <c r="L22" s="96"/>
      <c r="M22" s="96"/>
      <c r="N22" s="201"/>
      <c r="O22" s="201"/>
    </row>
    <row r="23" spans="1:15" s="1" customFormat="1" ht="19.5" customHeight="1">
      <c r="A23" s="109" t="s">
        <v>404</v>
      </c>
      <c r="B23" s="109"/>
      <c r="C23" s="109"/>
      <c r="D23" s="109"/>
      <c r="E23" s="109"/>
      <c r="F23" s="294"/>
      <c r="G23" s="294"/>
      <c r="H23" s="294"/>
      <c r="I23" s="294"/>
      <c r="J23" s="199"/>
      <c r="K23" s="200"/>
      <c r="L23" s="96"/>
      <c r="M23" s="96"/>
      <c r="N23" s="201"/>
      <c r="O23" s="201"/>
    </row>
    <row r="24" spans="1:15" s="1" customFormat="1" ht="19.5" customHeight="1">
      <c r="A24" s="109" t="s">
        <v>405</v>
      </c>
      <c r="B24" s="109"/>
      <c r="C24" s="109"/>
      <c r="D24" s="109"/>
      <c r="E24" s="109"/>
      <c r="F24" s="294"/>
      <c r="G24" s="294"/>
      <c r="H24" s="294"/>
      <c r="I24" s="294"/>
      <c r="J24" s="199"/>
      <c r="K24" s="200"/>
      <c r="L24" s="96"/>
      <c r="M24" s="96"/>
      <c r="N24" s="201"/>
      <c r="O24" s="201"/>
    </row>
    <row r="25" spans="1:15" s="1" customFormat="1" ht="34.5" customHeight="1">
      <c r="A25" s="124" t="s">
        <v>406</v>
      </c>
      <c r="B25" s="124"/>
      <c r="C25" s="124"/>
      <c r="D25" s="124"/>
      <c r="E25" s="124"/>
      <c r="F25" s="294"/>
      <c r="G25" s="294"/>
      <c r="H25" s="294"/>
      <c r="I25" s="294"/>
      <c r="J25" s="199"/>
      <c r="K25" s="200"/>
      <c r="L25" s="96"/>
      <c r="M25" s="96"/>
      <c r="N25" s="201"/>
      <c r="O25" s="201"/>
    </row>
    <row r="26" spans="1:15" s="1" customFormat="1" ht="19.5" customHeight="1">
      <c r="A26" s="109" t="s">
        <v>403</v>
      </c>
      <c r="B26" s="109"/>
      <c r="C26" s="109"/>
      <c r="D26" s="109"/>
      <c r="E26" s="109"/>
      <c r="F26" s="294"/>
      <c r="G26" s="294"/>
      <c r="H26" s="294"/>
      <c r="I26" s="294"/>
      <c r="J26" s="199"/>
      <c r="K26" s="200"/>
      <c r="L26" s="96"/>
      <c r="M26" s="96"/>
      <c r="N26" s="201"/>
      <c r="O26" s="201"/>
    </row>
    <row r="27" spans="1:15" s="1" customFormat="1" ht="19.5" customHeight="1">
      <c r="A27" s="109" t="s">
        <v>404</v>
      </c>
      <c r="B27" s="109"/>
      <c r="C27" s="109"/>
      <c r="D27" s="109"/>
      <c r="E27" s="109"/>
      <c r="F27" s="294"/>
      <c r="G27" s="294"/>
      <c r="H27" s="294"/>
      <c r="I27" s="294"/>
      <c r="J27" s="199"/>
      <c r="K27" s="200"/>
      <c r="L27" s="96"/>
      <c r="M27" s="96"/>
      <c r="N27" s="201"/>
      <c r="O27" s="201"/>
    </row>
    <row r="28" spans="1:15" s="1" customFormat="1" ht="19.5" customHeight="1">
      <c r="A28" s="109" t="s">
        <v>405</v>
      </c>
      <c r="B28" s="109"/>
      <c r="C28" s="109"/>
      <c r="D28" s="109"/>
      <c r="E28" s="109"/>
      <c r="F28" s="294"/>
      <c r="G28" s="294"/>
      <c r="H28" s="294"/>
      <c r="I28" s="294"/>
      <c r="J28" s="199"/>
      <c r="K28" s="200"/>
      <c r="L28" s="96"/>
      <c r="M28" s="96"/>
      <c r="N28" s="201"/>
      <c r="O28" s="201"/>
    </row>
    <row r="29" spans="1:15" s="1" customFormat="1" ht="38.25" customHeight="1">
      <c r="A29" s="124" t="s">
        <v>407</v>
      </c>
      <c r="B29" s="124"/>
      <c r="C29" s="124"/>
      <c r="D29" s="124"/>
      <c r="E29" s="124"/>
      <c r="F29" s="294"/>
      <c r="G29" s="294"/>
      <c r="H29" s="294"/>
      <c r="I29" s="294"/>
      <c r="J29" s="199"/>
      <c r="K29" s="200"/>
      <c r="L29" s="96"/>
      <c r="M29" s="96"/>
      <c r="N29" s="201"/>
      <c r="O29" s="201"/>
    </row>
    <row r="30" spans="1:15" s="1" customFormat="1" ht="19.5" customHeight="1">
      <c r="A30" s="109" t="s">
        <v>403</v>
      </c>
      <c r="B30" s="109"/>
      <c r="C30" s="109"/>
      <c r="D30" s="109"/>
      <c r="E30" s="109"/>
      <c r="F30" s="294"/>
      <c r="G30" s="294"/>
      <c r="H30" s="294"/>
      <c r="I30" s="294"/>
      <c r="J30" s="199"/>
      <c r="K30" s="200"/>
      <c r="L30" s="96"/>
      <c r="M30" s="96"/>
      <c r="N30" s="201"/>
      <c r="O30" s="201"/>
    </row>
    <row r="31" spans="1:15" s="1" customFormat="1" ht="19.5" customHeight="1">
      <c r="A31" s="109" t="s">
        <v>404</v>
      </c>
      <c r="B31" s="109"/>
      <c r="C31" s="109"/>
      <c r="D31" s="109"/>
      <c r="E31" s="109"/>
      <c r="F31" s="294"/>
      <c r="G31" s="294"/>
      <c r="H31" s="294"/>
      <c r="I31" s="294"/>
      <c r="J31" s="199"/>
      <c r="K31" s="200"/>
      <c r="L31" s="96"/>
      <c r="M31" s="96"/>
      <c r="N31" s="201"/>
      <c r="O31" s="201"/>
    </row>
    <row r="32" spans="1:15" s="1" customFormat="1" ht="19.5" customHeight="1">
      <c r="A32" s="109" t="s">
        <v>405</v>
      </c>
      <c r="B32" s="109"/>
      <c r="C32" s="109"/>
      <c r="D32" s="109"/>
      <c r="E32" s="109"/>
      <c r="F32" s="294"/>
      <c r="G32" s="294"/>
      <c r="H32" s="294"/>
      <c r="I32" s="294"/>
      <c r="J32" s="199"/>
      <c r="K32" s="200"/>
      <c r="L32" s="96"/>
      <c r="M32" s="96"/>
      <c r="N32" s="201"/>
      <c r="O32" s="201"/>
    </row>
    <row r="33" spans="1:15" s="1" customFormat="1" ht="37.5" customHeight="1">
      <c r="A33" s="124" t="s">
        <v>408</v>
      </c>
      <c r="B33" s="124"/>
      <c r="C33" s="124"/>
      <c r="D33" s="124"/>
      <c r="E33" s="124"/>
      <c r="F33" s="294"/>
      <c r="G33" s="294"/>
      <c r="H33" s="294"/>
      <c r="I33" s="294"/>
      <c r="J33" s="199"/>
      <c r="K33" s="200"/>
      <c r="L33" s="96"/>
      <c r="M33" s="96"/>
      <c r="N33" s="201"/>
      <c r="O33" s="201"/>
    </row>
    <row r="34" spans="1:15" s="1" customFormat="1" ht="19.5" customHeight="1">
      <c r="A34" s="109" t="s">
        <v>403</v>
      </c>
      <c r="B34" s="109"/>
      <c r="C34" s="109"/>
      <c r="D34" s="109"/>
      <c r="E34" s="109"/>
      <c r="F34" s="294"/>
      <c r="G34" s="294"/>
      <c r="H34" s="294"/>
      <c r="I34" s="294"/>
      <c r="J34" s="199"/>
      <c r="K34" s="200"/>
      <c r="L34" s="96"/>
      <c r="M34" s="96"/>
      <c r="N34" s="201"/>
      <c r="O34" s="201"/>
    </row>
    <row r="35" spans="1:15" s="1" customFormat="1" ht="19.5" customHeight="1">
      <c r="A35" s="109" t="s">
        <v>404</v>
      </c>
      <c r="B35" s="109"/>
      <c r="C35" s="109"/>
      <c r="D35" s="109"/>
      <c r="E35" s="109"/>
      <c r="F35" s="294"/>
      <c r="G35" s="294"/>
      <c r="H35" s="294"/>
      <c r="I35" s="294"/>
      <c r="J35" s="199"/>
      <c r="K35" s="200"/>
      <c r="L35" s="96"/>
      <c r="M35" s="96"/>
      <c r="N35" s="201"/>
      <c r="O35" s="201"/>
    </row>
    <row r="36" spans="1:15" s="1" customFormat="1" ht="19.5" customHeight="1">
      <c r="A36" s="109" t="s">
        <v>405</v>
      </c>
      <c r="B36" s="109"/>
      <c r="C36" s="109"/>
      <c r="D36" s="109"/>
      <c r="E36" s="109"/>
      <c r="F36" s="294"/>
      <c r="G36" s="294"/>
      <c r="H36" s="294"/>
      <c r="I36" s="294"/>
      <c r="J36" s="199"/>
      <c r="K36" s="200"/>
      <c r="L36" s="96"/>
      <c r="M36" s="96"/>
      <c r="N36" s="201"/>
      <c r="O36" s="201"/>
    </row>
    <row r="37" spans="1:15" ht="16.5" customHeight="1">
      <c r="A37" s="172"/>
      <c r="B37" s="172"/>
      <c r="C37" s="172"/>
      <c r="D37" s="172"/>
      <c r="E37" s="172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9" ht="15" customHeight="1">
      <c r="A38" s="175"/>
      <c r="B38" s="175"/>
      <c r="C38" s="175"/>
      <c r="D38" s="175"/>
      <c r="E38" s="175"/>
      <c r="F38" s="175"/>
      <c r="G38" s="175"/>
      <c r="H38" s="175"/>
      <c r="I38" s="175"/>
    </row>
    <row r="39" spans="1:15" ht="19.5" customHeight="1">
      <c r="A39" s="15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0" ht="21.75" customHeight="1">
      <c r="A40" s="155" t="s">
        <v>409</v>
      </c>
      <c r="B40" s="155"/>
      <c r="C40" s="155"/>
      <c r="D40" s="155"/>
      <c r="E40" s="155"/>
      <c r="F40" s="155"/>
      <c r="G40" s="155"/>
      <c r="H40" s="155"/>
      <c r="I40" s="155"/>
      <c r="J40" s="155"/>
    </row>
    <row r="41" ht="19.5" customHeight="1">
      <c r="A41" s="179"/>
    </row>
    <row r="42" spans="1:15" ht="63.75" customHeight="1">
      <c r="A42" s="257" t="s">
        <v>10</v>
      </c>
      <c r="B42" s="257" t="s">
        <v>444</v>
      </c>
      <c r="C42" s="257"/>
      <c r="D42" s="257" t="s">
        <v>445</v>
      </c>
      <c r="E42" s="257"/>
      <c r="F42" s="305" t="s">
        <v>446</v>
      </c>
      <c r="G42" s="305"/>
      <c r="H42" s="257" t="s">
        <v>447</v>
      </c>
      <c r="I42" s="257"/>
      <c r="J42" s="305" t="s">
        <v>448</v>
      </c>
      <c r="K42" s="305"/>
      <c r="L42" s="50"/>
      <c r="M42" s="50"/>
      <c r="N42" s="50"/>
      <c r="O42" s="50"/>
    </row>
    <row r="43" spans="1:15" ht="300">
      <c r="A43" s="257"/>
      <c r="B43" s="8" t="s">
        <v>449</v>
      </c>
      <c r="C43" s="8" t="s">
        <v>450</v>
      </c>
      <c r="D43" s="8" t="s">
        <v>414</v>
      </c>
      <c r="E43" s="8" t="s">
        <v>415</v>
      </c>
      <c r="F43" s="8" t="s">
        <v>414</v>
      </c>
      <c r="G43" s="8" t="s">
        <v>415</v>
      </c>
      <c r="H43" s="8" t="s">
        <v>414</v>
      </c>
      <c r="I43" s="8" t="s">
        <v>415</v>
      </c>
      <c r="J43" s="8" t="s">
        <v>414</v>
      </c>
      <c r="K43" s="202" t="s">
        <v>415</v>
      </c>
      <c r="L43" s="50"/>
      <c r="M43" s="50"/>
      <c r="N43" s="50"/>
      <c r="O43" s="50"/>
    </row>
    <row r="44" spans="1:15" ht="18" customHeight="1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2"/>
      <c r="M44" s="2"/>
      <c r="N44" s="2"/>
      <c r="O44" s="2"/>
    </row>
    <row r="45" spans="1:15" ht="19.5" customHeight="1">
      <c r="A45" s="109"/>
      <c r="B45" s="135"/>
      <c r="C45" s="135"/>
      <c r="D45" s="135"/>
      <c r="E45" s="135"/>
      <c r="F45" s="135"/>
      <c r="G45" s="136"/>
      <c r="H45" s="135"/>
      <c r="I45" s="136"/>
      <c r="J45" s="136"/>
      <c r="K45" s="136"/>
      <c r="L45" s="200"/>
      <c r="M45" s="200"/>
      <c r="N45" s="200"/>
      <c r="O45" s="200"/>
    </row>
    <row r="46" spans="1:15" ht="19.5" customHeight="1">
      <c r="A46" s="109"/>
      <c r="B46" s="135"/>
      <c r="C46" s="135"/>
      <c r="D46" s="135"/>
      <c r="E46" s="135"/>
      <c r="F46" s="135"/>
      <c r="G46" s="136"/>
      <c r="H46" s="135"/>
      <c r="I46" s="136"/>
      <c r="J46" s="136"/>
      <c r="K46" s="136"/>
      <c r="L46" s="200"/>
      <c r="M46" s="200"/>
      <c r="N46" s="200"/>
      <c r="O46" s="200"/>
    </row>
    <row r="47" spans="1:15" ht="19.5" customHeight="1">
      <c r="A47" s="109" t="s">
        <v>220</v>
      </c>
      <c r="B47" s="135">
        <v>100</v>
      </c>
      <c r="C47" s="135">
        <v>100</v>
      </c>
      <c r="D47" s="135"/>
      <c r="E47" s="135"/>
      <c r="F47" s="135"/>
      <c r="G47" s="136"/>
      <c r="H47" s="142"/>
      <c r="I47" s="141"/>
      <c r="J47" s="141"/>
      <c r="K47" s="141"/>
      <c r="L47" s="203"/>
      <c r="M47" s="203"/>
      <c r="N47" s="203"/>
      <c r="O47" s="203"/>
    </row>
    <row r="48" spans="1:15" ht="19.5" customHeight="1">
      <c r="A48" s="120"/>
      <c r="B48" s="204"/>
      <c r="C48" s="204"/>
      <c r="D48" s="204"/>
      <c r="E48" s="204"/>
      <c r="F48" s="204"/>
      <c r="G48" s="204"/>
      <c r="H48" s="4"/>
      <c r="I48" s="4"/>
      <c r="J48" s="31"/>
      <c r="K48" s="31"/>
      <c r="L48" s="31"/>
      <c r="M48" s="31"/>
      <c r="N48" s="31"/>
      <c r="O48" s="31"/>
    </row>
    <row r="49" spans="1:15" ht="21.75" customHeight="1">
      <c r="A49" s="31" t="s">
        <v>420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ht="19.5" customHeight="1">
      <c r="A50" s="179"/>
    </row>
    <row r="51" spans="1:15" ht="81.75" customHeight="1">
      <c r="A51" s="8" t="s">
        <v>421</v>
      </c>
      <c r="B51" s="257" t="s">
        <v>451</v>
      </c>
      <c r="C51" s="257"/>
      <c r="D51" s="257"/>
      <c r="E51" s="8" t="s">
        <v>452</v>
      </c>
      <c r="F51" s="8" t="s">
        <v>422</v>
      </c>
      <c r="G51" s="8" t="s">
        <v>423</v>
      </c>
      <c r="H51" s="8" t="s">
        <v>424</v>
      </c>
      <c r="I51" s="257" t="s">
        <v>425</v>
      </c>
      <c r="J51" s="257"/>
      <c r="K51" s="257"/>
      <c r="L51" s="50"/>
      <c r="M51" s="50"/>
      <c r="N51" s="50"/>
      <c r="O51" s="50"/>
    </row>
    <row r="52" spans="1:15" ht="18" customHeight="1">
      <c r="A52" s="7">
        <v>1</v>
      </c>
      <c r="B52" s="257">
        <v>2</v>
      </c>
      <c r="C52" s="257"/>
      <c r="D52" s="257"/>
      <c r="E52" s="7">
        <v>3</v>
      </c>
      <c r="F52" s="7">
        <v>4</v>
      </c>
      <c r="G52" s="7">
        <v>5</v>
      </c>
      <c r="H52" s="205">
        <v>6</v>
      </c>
      <c r="I52" s="257">
        <v>7</v>
      </c>
      <c r="J52" s="257"/>
      <c r="K52" s="257"/>
      <c r="L52" s="2"/>
      <c r="M52" s="2"/>
      <c r="N52" s="2"/>
      <c r="O52" s="2"/>
    </row>
    <row r="53" spans="1:15" ht="19.5" customHeight="1">
      <c r="A53" s="109"/>
      <c r="B53" s="294"/>
      <c r="C53" s="294"/>
      <c r="D53" s="294"/>
      <c r="E53" s="136"/>
      <c r="F53" s="136"/>
      <c r="G53" s="136"/>
      <c r="H53" s="135"/>
      <c r="I53" s="257"/>
      <c r="J53" s="257"/>
      <c r="K53" s="257"/>
      <c r="L53" s="200"/>
      <c r="M53" s="200"/>
      <c r="N53" s="200"/>
      <c r="O53" s="200"/>
    </row>
    <row r="54" spans="1:15" ht="19.5" customHeight="1">
      <c r="A54" s="109"/>
      <c r="B54" s="294"/>
      <c r="C54" s="294"/>
      <c r="D54" s="294"/>
      <c r="E54" s="206"/>
      <c r="F54" s="136"/>
      <c r="G54" s="206"/>
      <c r="H54" s="207"/>
      <c r="I54" s="257"/>
      <c r="J54" s="257"/>
      <c r="K54" s="257"/>
      <c r="L54" s="200"/>
      <c r="M54" s="200"/>
      <c r="N54" s="200"/>
      <c r="O54" s="200"/>
    </row>
    <row r="55" spans="1:15" ht="19.5" customHeight="1">
      <c r="A55" s="109"/>
      <c r="B55" s="294"/>
      <c r="C55" s="294"/>
      <c r="D55" s="294"/>
      <c r="E55" s="136"/>
      <c r="F55" s="136"/>
      <c r="G55" s="136"/>
      <c r="H55" s="135"/>
      <c r="I55" s="257"/>
      <c r="J55" s="257"/>
      <c r="K55" s="257"/>
      <c r="L55" s="200"/>
      <c r="M55" s="200"/>
      <c r="N55" s="200"/>
      <c r="O55" s="200"/>
    </row>
    <row r="56" spans="1:15" ht="19.5" customHeight="1">
      <c r="A56" s="109" t="s">
        <v>220</v>
      </c>
      <c r="B56" s="257" t="s">
        <v>426</v>
      </c>
      <c r="C56" s="257"/>
      <c r="D56" s="257"/>
      <c r="E56" s="8"/>
      <c r="F56" s="8" t="s">
        <v>426</v>
      </c>
      <c r="G56" s="8" t="s">
        <v>426</v>
      </c>
      <c r="H56" s="8"/>
      <c r="I56" s="257" t="s">
        <v>426</v>
      </c>
      <c r="J56" s="257"/>
      <c r="K56" s="257"/>
      <c r="L56" s="200"/>
      <c r="M56" s="200"/>
      <c r="N56" s="200"/>
      <c r="O56" s="200"/>
    </row>
    <row r="57" spans="1:15" ht="19.5" customHeight="1">
      <c r="A57" s="4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</row>
    <row r="58" spans="1:15" ht="21.75" customHeight="1">
      <c r="A58" s="31" t="s">
        <v>427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9" ht="19.5" customHeight="1">
      <c r="A59" s="31"/>
      <c r="B59" s="208"/>
      <c r="C59" s="208"/>
      <c r="D59" s="208"/>
      <c r="E59" s="31"/>
      <c r="F59" s="31"/>
      <c r="G59" s="31"/>
      <c r="H59" s="31"/>
      <c r="I59" s="31"/>
    </row>
    <row r="60" spans="1:15" ht="82.5" customHeight="1">
      <c r="A60" s="8" t="s">
        <v>428</v>
      </c>
      <c r="B60" s="257" t="s">
        <v>453</v>
      </c>
      <c r="C60" s="257"/>
      <c r="D60" s="257"/>
      <c r="E60" s="302" t="s">
        <v>454</v>
      </c>
      <c r="F60" s="302"/>
      <c r="G60" s="303" t="s">
        <v>429</v>
      </c>
      <c r="H60" s="303"/>
      <c r="I60" s="302" t="s">
        <v>430</v>
      </c>
      <c r="J60" s="302"/>
      <c r="K60" s="302"/>
      <c r="L60" s="50"/>
      <c r="M60" s="50"/>
      <c r="N60" s="50"/>
      <c r="O60" s="50"/>
    </row>
    <row r="61" spans="1:15" ht="18" customHeight="1">
      <c r="A61" s="8">
        <v>1</v>
      </c>
      <c r="B61" s="304">
        <v>2</v>
      </c>
      <c r="C61" s="304"/>
      <c r="D61" s="304"/>
      <c r="E61" s="257">
        <v>3</v>
      </c>
      <c r="F61" s="257"/>
      <c r="G61" s="305">
        <v>4</v>
      </c>
      <c r="H61" s="305"/>
      <c r="I61" s="257">
        <v>5</v>
      </c>
      <c r="J61" s="257"/>
      <c r="K61" s="257"/>
      <c r="L61" s="2"/>
      <c r="M61" s="2"/>
      <c r="N61" s="2"/>
      <c r="O61" s="2"/>
    </row>
    <row r="62" spans="1:15" ht="19.5" customHeight="1">
      <c r="A62" s="109" t="s">
        <v>431</v>
      </c>
      <c r="B62" s="301"/>
      <c r="C62" s="301"/>
      <c r="D62" s="301"/>
      <c r="E62" s="209"/>
      <c r="F62" s="206"/>
      <c r="G62" s="210"/>
      <c r="H62" s="206"/>
      <c r="I62" s="211"/>
      <c r="J62" s="212"/>
      <c r="K62" s="213"/>
      <c r="L62" s="200"/>
      <c r="M62" s="200"/>
      <c r="N62" s="200"/>
      <c r="O62" s="200"/>
    </row>
    <row r="63" spans="1:15" ht="19.5" customHeight="1">
      <c r="A63" s="109" t="s">
        <v>432</v>
      </c>
      <c r="B63" s="301"/>
      <c r="C63" s="301"/>
      <c r="D63" s="301"/>
      <c r="E63" s="209"/>
      <c r="F63" s="206"/>
      <c r="G63" s="210"/>
      <c r="H63" s="206"/>
      <c r="I63" s="211"/>
      <c r="J63" s="212"/>
      <c r="K63" s="213"/>
      <c r="L63" s="200"/>
      <c r="M63" s="200"/>
      <c r="N63" s="200"/>
      <c r="O63" s="200"/>
    </row>
    <row r="64" spans="1:15" ht="19.5" customHeight="1">
      <c r="A64" s="109"/>
      <c r="B64" s="301"/>
      <c r="C64" s="301"/>
      <c r="D64" s="301"/>
      <c r="E64" s="209"/>
      <c r="F64" s="206"/>
      <c r="G64" s="210"/>
      <c r="H64" s="206"/>
      <c r="I64" s="211"/>
      <c r="J64" s="212"/>
      <c r="K64" s="213"/>
      <c r="L64" s="200"/>
      <c r="M64" s="200"/>
      <c r="N64" s="200"/>
      <c r="O64" s="200"/>
    </row>
    <row r="65" spans="1:15" ht="19.5" customHeight="1">
      <c r="A65" s="109" t="s">
        <v>433</v>
      </c>
      <c r="B65" s="301"/>
      <c r="C65" s="301"/>
      <c r="D65" s="301"/>
      <c r="E65" s="209"/>
      <c r="F65" s="206"/>
      <c r="G65" s="210"/>
      <c r="H65" s="206"/>
      <c r="I65" s="211"/>
      <c r="J65" s="212"/>
      <c r="K65" s="213"/>
      <c r="L65" s="200"/>
      <c r="M65" s="200"/>
      <c r="N65" s="200"/>
      <c r="O65" s="200"/>
    </row>
    <row r="66" spans="1:15" ht="19.5" customHeight="1">
      <c r="A66" s="109" t="s">
        <v>434</v>
      </c>
      <c r="B66" s="301"/>
      <c r="C66" s="301"/>
      <c r="D66" s="301"/>
      <c r="E66" s="209"/>
      <c r="F66" s="206"/>
      <c r="G66" s="210"/>
      <c r="H66" s="206"/>
      <c r="I66" s="211"/>
      <c r="J66" s="212"/>
      <c r="K66" s="213"/>
      <c r="L66" s="200"/>
      <c r="M66" s="200"/>
      <c r="N66" s="200"/>
      <c r="O66" s="200"/>
    </row>
    <row r="67" spans="1:15" ht="19.5" customHeight="1">
      <c r="A67" s="109"/>
      <c r="B67" s="301"/>
      <c r="C67" s="301"/>
      <c r="D67" s="301"/>
      <c r="E67" s="209"/>
      <c r="F67" s="206"/>
      <c r="G67" s="210"/>
      <c r="H67" s="206"/>
      <c r="I67" s="211"/>
      <c r="J67" s="212"/>
      <c r="K67" s="213"/>
      <c r="L67" s="200"/>
      <c r="M67" s="200"/>
      <c r="N67" s="200"/>
      <c r="O67" s="200"/>
    </row>
    <row r="68" spans="1:15" ht="19.5" customHeight="1">
      <c r="A68" s="109" t="s">
        <v>435</v>
      </c>
      <c r="B68" s="301"/>
      <c r="C68" s="301"/>
      <c r="D68" s="301"/>
      <c r="E68" s="209"/>
      <c r="F68" s="206"/>
      <c r="G68" s="210"/>
      <c r="H68" s="206"/>
      <c r="I68" s="211"/>
      <c r="J68" s="212"/>
      <c r="K68" s="213"/>
      <c r="L68" s="200"/>
      <c r="M68" s="200"/>
      <c r="N68" s="200"/>
      <c r="O68" s="200"/>
    </row>
    <row r="69" spans="1:15" ht="19.5" customHeight="1">
      <c r="A69" s="109" t="s">
        <v>432</v>
      </c>
      <c r="B69" s="301"/>
      <c r="C69" s="301"/>
      <c r="D69" s="301"/>
      <c r="E69" s="209"/>
      <c r="F69" s="206"/>
      <c r="G69" s="210"/>
      <c r="H69" s="206"/>
      <c r="I69" s="211"/>
      <c r="J69" s="212"/>
      <c r="K69" s="213"/>
      <c r="L69" s="200"/>
      <c r="M69" s="200"/>
      <c r="N69" s="200"/>
      <c r="O69" s="200"/>
    </row>
    <row r="70" spans="1:15" ht="19.5" customHeight="1">
      <c r="A70" s="109"/>
      <c r="B70" s="301"/>
      <c r="C70" s="301"/>
      <c r="D70" s="301"/>
      <c r="E70" s="209"/>
      <c r="F70" s="206"/>
      <c r="G70" s="210"/>
      <c r="H70" s="206"/>
      <c r="I70" s="211"/>
      <c r="J70" s="212"/>
      <c r="K70" s="213"/>
      <c r="L70" s="200"/>
      <c r="M70" s="200"/>
      <c r="N70" s="200"/>
      <c r="O70" s="200"/>
    </row>
    <row r="71" spans="1:15" ht="19.5" customHeight="1">
      <c r="A71" s="109" t="s">
        <v>220</v>
      </c>
      <c r="B71" s="301"/>
      <c r="C71" s="301"/>
      <c r="D71" s="301"/>
      <c r="E71" s="209"/>
      <c r="F71" s="214"/>
      <c r="G71" s="210"/>
      <c r="H71" s="214"/>
      <c r="I71" s="215"/>
      <c r="J71" s="212"/>
      <c r="K71" s="213"/>
      <c r="L71" s="200"/>
      <c r="M71" s="200"/>
      <c r="N71" s="200"/>
      <c r="O71" s="200"/>
    </row>
    <row r="72" spans="5:7" ht="18.75">
      <c r="E72" s="216"/>
      <c r="F72" s="216"/>
      <c r="G72" s="216"/>
    </row>
    <row r="73" spans="5:7" ht="18.75">
      <c r="E73" s="216"/>
      <c r="F73" s="216"/>
      <c r="G73" s="216"/>
    </row>
    <row r="74" spans="1:29" ht="18.75" customHeight="1">
      <c r="A74" s="283" t="s">
        <v>455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</row>
    <row r="75" spans="1:29" ht="18.7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</row>
    <row r="76" spans="1:29" ht="18.75" customHeight="1">
      <c r="A76" s="274" t="s">
        <v>456</v>
      </c>
      <c r="B76" s="274" t="s">
        <v>457</v>
      </c>
      <c r="C76" s="274"/>
      <c r="D76" s="274"/>
      <c r="E76" s="257" t="s">
        <v>458</v>
      </c>
      <c r="F76" s="257" t="s">
        <v>459</v>
      </c>
      <c r="G76" s="257" t="s">
        <v>460</v>
      </c>
      <c r="H76" s="257" t="s">
        <v>461</v>
      </c>
      <c r="I76" s="257"/>
      <c r="J76" s="257"/>
      <c r="K76" s="257"/>
      <c r="L76" s="257"/>
      <c r="M76" s="50"/>
      <c r="N76" s="50"/>
      <c r="O76" s="50"/>
      <c r="P76" s="50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61.5" customHeight="1">
      <c r="A77" s="274"/>
      <c r="B77" s="274"/>
      <c r="C77" s="274"/>
      <c r="D77" s="274"/>
      <c r="E77" s="257"/>
      <c r="F77" s="257"/>
      <c r="G77" s="257"/>
      <c r="H77" s="218" t="s">
        <v>462</v>
      </c>
      <c r="I77" s="8" t="s">
        <v>463</v>
      </c>
      <c r="J77" s="8" t="s">
        <v>89</v>
      </c>
      <c r="K77" s="8" t="s">
        <v>464</v>
      </c>
      <c r="L77" s="219" t="s">
        <v>214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2"/>
      <c r="Z77" s="2"/>
      <c r="AA77" s="2"/>
      <c r="AB77" s="2"/>
      <c r="AC77" s="2"/>
    </row>
    <row r="78" spans="1:29" ht="18.75">
      <c r="A78" s="220">
        <v>1</v>
      </c>
      <c r="B78" s="298">
        <v>2</v>
      </c>
      <c r="C78" s="298"/>
      <c r="D78" s="298"/>
      <c r="E78" s="221">
        <v>3</v>
      </c>
      <c r="F78" s="221">
        <v>4</v>
      </c>
      <c r="G78" s="222">
        <v>5</v>
      </c>
      <c r="H78" s="221">
        <v>6</v>
      </c>
      <c r="I78" s="221">
        <v>7</v>
      </c>
      <c r="J78" s="221">
        <v>8</v>
      </c>
      <c r="K78" s="221">
        <v>9</v>
      </c>
      <c r="L78" s="223">
        <v>10</v>
      </c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154"/>
      <c r="X78" s="154"/>
      <c r="Y78" s="154"/>
      <c r="Z78" s="154"/>
      <c r="AA78" s="154"/>
      <c r="AB78" s="154"/>
      <c r="AC78" s="154"/>
    </row>
    <row r="79" spans="1:29" ht="18.75">
      <c r="A79" s="220"/>
      <c r="B79" s="298"/>
      <c r="C79" s="298"/>
      <c r="D79" s="298"/>
      <c r="E79" s="221"/>
      <c r="F79" s="221"/>
      <c r="G79" s="225">
        <f>SUM(H79:L79)</f>
        <v>0</v>
      </c>
      <c r="H79" s="226"/>
      <c r="I79" s="226"/>
      <c r="J79" s="226"/>
      <c r="K79" s="226"/>
      <c r="L79" s="227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</row>
    <row r="80" spans="1:29" ht="18.75">
      <c r="A80" s="220"/>
      <c r="B80" s="298"/>
      <c r="C80" s="298"/>
      <c r="D80" s="298"/>
      <c r="E80" s="221"/>
      <c r="F80" s="221"/>
      <c r="G80" s="225">
        <f>SUM(H80:L80)</f>
        <v>0</v>
      </c>
      <c r="H80" s="226"/>
      <c r="I80" s="226"/>
      <c r="J80" s="226"/>
      <c r="K80" s="226"/>
      <c r="L80" s="227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</row>
    <row r="81" spans="1:29" ht="18.75">
      <c r="A81" s="220"/>
      <c r="B81" s="298"/>
      <c r="C81" s="298"/>
      <c r="D81" s="298"/>
      <c r="E81" s="221"/>
      <c r="F81" s="221"/>
      <c r="G81" s="225">
        <f>SUM(H81:L81)</f>
        <v>0</v>
      </c>
      <c r="H81" s="226"/>
      <c r="I81" s="226"/>
      <c r="J81" s="226"/>
      <c r="K81" s="226"/>
      <c r="L81" s="227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</row>
    <row r="82" spans="1:29" ht="18.75">
      <c r="A82" s="220"/>
      <c r="B82" s="298"/>
      <c r="C82" s="298"/>
      <c r="D82" s="298"/>
      <c r="E82" s="221"/>
      <c r="F82" s="221"/>
      <c r="G82" s="225">
        <f>SUM(H82:L82)</f>
        <v>0</v>
      </c>
      <c r="H82" s="226"/>
      <c r="I82" s="226"/>
      <c r="J82" s="226"/>
      <c r="K82" s="226"/>
      <c r="L82" s="227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</row>
    <row r="83" spans="1:29" ht="18.75">
      <c r="A83" s="229" t="s">
        <v>220</v>
      </c>
      <c r="B83" s="274"/>
      <c r="C83" s="274"/>
      <c r="D83" s="274"/>
      <c r="E83" s="9"/>
      <c r="F83" s="230"/>
      <c r="G83" s="231">
        <f>G79+G80+G81+G82</f>
        <v>0</v>
      </c>
      <c r="H83" s="9"/>
      <c r="I83" s="9"/>
      <c r="J83" s="9"/>
      <c r="K83" s="9"/>
      <c r="L83" s="232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</row>
    <row r="84" spans="1:29" ht="18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1"/>
      <c r="N84" s="131"/>
      <c r="O84" s="131"/>
      <c r="P84" s="131"/>
      <c r="Q84" s="233"/>
      <c r="R84" s="233"/>
      <c r="S84" s="233"/>
      <c r="T84" s="233"/>
      <c r="U84" s="233"/>
      <c r="V84" s="233"/>
      <c r="W84" s="234"/>
      <c r="X84" s="234"/>
      <c r="Y84" s="234"/>
      <c r="Z84" s="234"/>
      <c r="AA84" s="234"/>
      <c r="AB84" s="234"/>
      <c r="AC84" s="234"/>
    </row>
    <row r="85" spans="1:29" ht="18.75" customHeight="1">
      <c r="A85" s="283" t="s">
        <v>465</v>
      </c>
      <c r="B85" s="283"/>
      <c r="C85" s="283"/>
      <c r="D85" s="283"/>
      <c r="E85" s="283"/>
      <c r="F85" s="283"/>
      <c r="G85" s="283"/>
      <c r="H85" s="283"/>
      <c r="I85" s="283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</row>
    <row r="86" spans="1:29" ht="18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</row>
    <row r="87" spans="1:29" ht="18.75" customHeight="1">
      <c r="A87" s="274" t="s">
        <v>456</v>
      </c>
      <c r="B87" s="274" t="s">
        <v>466</v>
      </c>
      <c r="C87" s="274"/>
      <c r="D87" s="274"/>
      <c r="E87" s="257" t="s">
        <v>457</v>
      </c>
      <c r="F87" s="257" t="s">
        <v>459</v>
      </c>
      <c r="G87" s="257" t="s">
        <v>467</v>
      </c>
      <c r="H87" s="257" t="s">
        <v>468</v>
      </c>
      <c r="I87" s="257"/>
      <c r="J87" s="257"/>
      <c r="K87" s="257"/>
      <c r="L87" s="257"/>
      <c r="M87" s="50"/>
      <c r="N87" s="50"/>
      <c r="O87" s="50"/>
      <c r="P87" s="50"/>
      <c r="Q87" s="50"/>
      <c r="R87" s="50"/>
      <c r="S87" s="50"/>
      <c r="T87" s="50"/>
      <c r="U87" s="50"/>
      <c r="V87" s="2"/>
      <c r="W87" s="2"/>
      <c r="X87" s="2"/>
      <c r="Y87" s="2"/>
      <c r="Z87" s="2"/>
      <c r="AA87" s="2"/>
      <c r="AB87" s="2"/>
      <c r="AC87" s="2"/>
    </row>
    <row r="88" spans="1:29" ht="18.75" customHeight="1">
      <c r="A88" s="274"/>
      <c r="B88" s="274"/>
      <c r="C88" s="274"/>
      <c r="D88" s="274"/>
      <c r="E88" s="257"/>
      <c r="F88" s="257"/>
      <c r="G88" s="257"/>
      <c r="H88" s="257" t="s">
        <v>469</v>
      </c>
      <c r="I88" s="257" t="s">
        <v>470</v>
      </c>
      <c r="J88" s="257"/>
      <c r="K88" s="257"/>
      <c r="L88" s="257"/>
      <c r="M88" s="50"/>
      <c r="N88" s="50"/>
      <c r="O88" s="50"/>
      <c r="P88" s="50"/>
      <c r="Q88" s="50"/>
      <c r="R88" s="50"/>
      <c r="S88" s="50"/>
      <c r="T88" s="50"/>
      <c r="U88" s="50"/>
      <c r="V88" s="2"/>
      <c r="W88" s="2"/>
      <c r="X88" s="2"/>
      <c r="Y88" s="2"/>
      <c r="Z88" s="2"/>
      <c r="AA88" s="2"/>
      <c r="AB88" s="2"/>
      <c r="AC88" s="2"/>
    </row>
    <row r="89" spans="1:29" ht="37.5" customHeight="1">
      <c r="A89" s="274"/>
      <c r="B89" s="274"/>
      <c r="C89" s="274"/>
      <c r="D89" s="274"/>
      <c r="E89" s="257"/>
      <c r="F89" s="257"/>
      <c r="G89" s="257"/>
      <c r="H89" s="257"/>
      <c r="I89" s="8" t="s">
        <v>471</v>
      </c>
      <c r="J89" s="8" t="s">
        <v>472</v>
      </c>
      <c r="K89" s="8" t="s">
        <v>473</v>
      </c>
      <c r="L89" s="8" t="s">
        <v>474</v>
      </c>
      <c r="M89" s="50"/>
      <c r="N89" s="50"/>
      <c r="O89" s="50"/>
      <c r="P89" s="50"/>
      <c r="Q89" s="50"/>
      <c r="R89" s="50"/>
      <c r="S89" s="50"/>
      <c r="T89" s="50"/>
      <c r="U89" s="50"/>
      <c r="V89" s="2"/>
      <c r="W89" s="2"/>
      <c r="X89" s="2"/>
      <c r="Y89" s="2"/>
      <c r="Z89" s="2"/>
      <c r="AA89" s="2"/>
      <c r="AB89" s="2"/>
      <c r="AC89" s="2"/>
    </row>
    <row r="90" spans="1:29" ht="18.75">
      <c r="A90" s="220">
        <v>1</v>
      </c>
      <c r="B90" s="298">
        <v>2</v>
      </c>
      <c r="C90" s="298"/>
      <c r="D90" s="298"/>
      <c r="E90" s="221">
        <v>3</v>
      </c>
      <c r="F90" s="221">
        <v>4</v>
      </c>
      <c r="G90" s="221">
        <v>5</v>
      </c>
      <c r="H90" s="221">
        <v>6</v>
      </c>
      <c r="I90" s="221">
        <v>7</v>
      </c>
      <c r="J90" s="221">
        <v>8</v>
      </c>
      <c r="K90" s="221">
        <v>9</v>
      </c>
      <c r="L90" s="221">
        <v>10</v>
      </c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154"/>
      <c r="Y90" s="154"/>
      <c r="Z90" s="154"/>
      <c r="AA90" s="154"/>
      <c r="AB90" s="154"/>
      <c r="AC90" s="154"/>
    </row>
    <row r="91" spans="1:29" ht="18.75">
      <c r="A91" s="235"/>
      <c r="B91" s="299"/>
      <c r="C91" s="299"/>
      <c r="D91" s="299"/>
      <c r="E91" s="236"/>
      <c r="F91" s="236"/>
      <c r="G91" s="236"/>
      <c r="H91" s="237">
        <f>SUM(I91:L91)</f>
        <v>0</v>
      </c>
      <c r="I91" s="226"/>
      <c r="J91" s="226"/>
      <c r="K91" s="226"/>
      <c r="L91" s="226"/>
      <c r="M91" s="238"/>
      <c r="N91" s="238"/>
      <c r="O91" s="238"/>
      <c r="P91" s="238"/>
      <c r="Q91" s="239"/>
      <c r="R91" s="239"/>
      <c r="S91" s="239"/>
      <c r="T91" s="239"/>
      <c r="U91" s="239"/>
      <c r="V91" s="228"/>
      <c r="W91" s="228"/>
      <c r="X91" s="228"/>
      <c r="Y91" s="228"/>
      <c r="Z91" s="228"/>
      <c r="AA91" s="228"/>
      <c r="AB91" s="228"/>
      <c r="AC91" s="228"/>
    </row>
    <row r="92" spans="1:29" ht="18.75">
      <c r="A92" s="235"/>
      <c r="B92" s="299"/>
      <c r="C92" s="299"/>
      <c r="D92" s="299"/>
      <c r="E92" s="236"/>
      <c r="F92" s="236"/>
      <c r="G92" s="236"/>
      <c r="H92" s="237">
        <f>SUM(I92:L92)</f>
        <v>0</v>
      </c>
      <c r="I92" s="226"/>
      <c r="J92" s="226"/>
      <c r="K92" s="226"/>
      <c r="L92" s="226"/>
      <c r="M92" s="238"/>
      <c r="N92" s="238"/>
      <c r="O92" s="238"/>
      <c r="P92" s="238"/>
      <c r="Q92" s="239"/>
      <c r="R92" s="239"/>
      <c r="S92" s="239"/>
      <c r="T92" s="239"/>
      <c r="U92" s="239"/>
      <c r="V92" s="228"/>
      <c r="W92" s="228"/>
      <c r="X92" s="228"/>
      <c r="Y92" s="228"/>
      <c r="Z92" s="228"/>
      <c r="AA92" s="228"/>
      <c r="AB92" s="228"/>
      <c r="AC92" s="228"/>
    </row>
    <row r="93" spans="1:29" ht="18.75">
      <c r="A93" s="235"/>
      <c r="B93" s="299"/>
      <c r="C93" s="299"/>
      <c r="D93" s="299"/>
      <c r="E93" s="236"/>
      <c r="F93" s="236"/>
      <c r="G93" s="236"/>
      <c r="H93" s="237">
        <f>SUM(I93:L93)</f>
        <v>0</v>
      </c>
      <c r="I93" s="226"/>
      <c r="J93" s="226"/>
      <c r="K93" s="226"/>
      <c r="L93" s="226"/>
      <c r="M93" s="238"/>
      <c r="N93" s="238"/>
      <c r="O93" s="238"/>
      <c r="P93" s="238"/>
      <c r="Q93" s="239"/>
      <c r="R93" s="239"/>
      <c r="S93" s="239"/>
      <c r="T93" s="239"/>
      <c r="U93" s="239"/>
      <c r="V93" s="228"/>
      <c r="W93" s="228"/>
      <c r="X93" s="228"/>
      <c r="Y93" s="228"/>
      <c r="Z93" s="228"/>
      <c r="AA93" s="228"/>
      <c r="AB93" s="228"/>
      <c r="AC93" s="228"/>
    </row>
    <row r="94" spans="1:29" ht="18.75">
      <c r="A94" s="235"/>
      <c r="B94" s="299"/>
      <c r="C94" s="299"/>
      <c r="D94" s="299"/>
      <c r="E94" s="236"/>
      <c r="F94" s="236"/>
      <c r="G94" s="236"/>
      <c r="H94" s="237">
        <f>SUM(I94:L94)</f>
        <v>0</v>
      </c>
      <c r="I94" s="226"/>
      <c r="J94" s="226"/>
      <c r="K94" s="226"/>
      <c r="L94" s="226"/>
      <c r="M94" s="238"/>
      <c r="N94" s="238"/>
      <c r="O94" s="238"/>
      <c r="P94" s="238"/>
      <c r="Q94" s="239"/>
      <c r="R94" s="239"/>
      <c r="S94" s="239"/>
      <c r="T94" s="239"/>
      <c r="U94" s="239"/>
      <c r="V94" s="228"/>
      <c r="W94" s="228"/>
      <c r="X94" s="228"/>
      <c r="Y94" s="228"/>
      <c r="Z94" s="228"/>
      <c r="AA94" s="228"/>
      <c r="AB94" s="228"/>
      <c r="AC94" s="228"/>
    </row>
    <row r="95" spans="1:29" ht="18.75">
      <c r="A95" s="229" t="s">
        <v>220</v>
      </c>
      <c r="B95" s="300"/>
      <c r="C95" s="300"/>
      <c r="D95" s="300"/>
      <c r="E95" s="229"/>
      <c r="F95" s="229"/>
      <c r="G95" s="229"/>
      <c r="H95" s="240">
        <f>H91+H92+H93+H94</f>
        <v>0</v>
      </c>
      <c r="I95" s="229"/>
      <c r="J95" s="229"/>
      <c r="K95" s="229"/>
      <c r="L95" s="229"/>
      <c r="M95" s="175"/>
      <c r="N95" s="175"/>
      <c r="O95" s="175"/>
      <c r="P95" s="175"/>
      <c r="Q95" s="175"/>
      <c r="R95" s="175"/>
      <c r="S95" s="175"/>
      <c r="T95" s="175"/>
      <c r="U95" s="175"/>
      <c r="V95" s="200"/>
      <c r="W95" s="200"/>
      <c r="X95" s="200"/>
      <c r="Y95" s="200"/>
      <c r="Z95" s="200"/>
      <c r="AA95" s="200"/>
      <c r="AB95" s="200"/>
      <c r="AC95" s="200"/>
    </row>
    <row r="96" spans="1:29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241"/>
      <c r="R96" s="241"/>
      <c r="S96" s="241"/>
      <c r="T96" s="241"/>
      <c r="U96" s="241"/>
      <c r="AC96" s="241"/>
    </row>
    <row r="97" spans="1:29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241"/>
      <c r="R97" s="241"/>
      <c r="S97" s="241"/>
      <c r="T97" s="241"/>
      <c r="U97" s="241"/>
      <c r="AC97" s="241"/>
    </row>
    <row r="98" spans="1:29" ht="18.75" customHeight="1">
      <c r="A98" s="283" t="s">
        <v>475</v>
      </c>
      <c r="B98" s="283"/>
      <c r="C98" s="283"/>
      <c r="D98" s="283"/>
      <c r="E98" s="283"/>
      <c r="F98" s="283"/>
      <c r="G98" s="283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</row>
    <row r="99" spans="1:29" ht="18.75">
      <c r="A99" s="242"/>
      <c r="B99" s="242"/>
      <c r="C99" s="242"/>
      <c r="D99" s="242"/>
      <c r="E99" s="242"/>
      <c r="F99" s="242"/>
      <c r="G99" s="242"/>
      <c r="H99" s="242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2"/>
      <c r="W99" s="297" t="s">
        <v>476</v>
      </c>
      <c r="X99" s="297"/>
      <c r="Y99" s="297"/>
      <c r="Z99" s="297"/>
      <c r="AA99" s="297"/>
      <c r="AB99" s="297"/>
      <c r="AC99" s="297"/>
    </row>
    <row r="100" spans="1:29" ht="18.75" customHeight="1">
      <c r="A100" s="257" t="s">
        <v>456</v>
      </c>
      <c r="B100" s="257" t="s">
        <v>477</v>
      </c>
      <c r="C100" s="257"/>
      <c r="D100" s="257"/>
      <c r="E100" s="257" t="s">
        <v>478</v>
      </c>
      <c r="F100" s="257"/>
      <c r="G100" s="257"/>
      <c r="H100" s="257"/>
      <c r="I100" s="257"/>
      <c r="J100" s="257" t="s">
        <v>479</v>
      </c>
      <c r="K100" s="257"/>
      <c r="L100" s="257"/>
      <c r="M100" s="257"/>
      <c r="N100" s="257"/>
      <c r="O100" s="257" t="s">
        <v>480</v>
      </c>
      <c r="P100" s="257"/>
      <c r="Q100" s="257"/>
      <c r="R100" s="257"/>
      <c r="S100" s="257"/>
      <c r="T100" s="257" t="s">
        <v>481</v>
      </c>
      <c r="U100" s="257"/>
      <c r="V100" s="257"/>
      <c r="W100" s="257"/>
      <c r="X100" s="257"/>
      <c r="Y100" s="257" t="s">
        <v>220</v>
      </c>
      <c r="Z100" s="257"/>
      <c r="AA100" s="257"/>
      <c r="AB100" s="257"/>
      <c r="AC100" s="257"/>
    </row>
    <row r="101" spans="1:29" ht="25.5" customHeight="1">
      <c r="A101" s="257"/>
      <c r="B101" s="257"/>
      <c r="C101" s="257"/>
      <c r="D101" s="257"/>
      <c r="E101" s="257" t="s">
        <v>482</v>
      </c>
      <c r="F101" s="257" t="s">
        <v>470</v>
      </c>
      <c r="G101" s="257"/>
      <c r="H101" s="257"/>
      <c r="I101" s="257"/>
      <c r="J101" s="257" t="s">
        <v>482</v>
      </c>
      <c r="K101" s="257" t="s">
        <v>470</v>
      </c>
      <c r="L101" s="257"/>
      <c r="M101" s="257"/>
      <c r="N101" s="257"/>
      <c r="O101" s="257" t="s">
        <v>482</v>
      </c>
      <c r="P101" s="257" t="s">
        <v>470</v>
      </c>
      <c r="Q101" s="257"/>
      <c r="R101" s="257"/>
      <c r="S101" s="257"/>
      <c r="T101" s="257" t="s">
        <v>482</v>
      </c>
      <c r="U101" s="257" t="s">
        <v>470</v>
      </c>
      <c r="V101" s="257"/>
      <c r="W101" s="257"/>
      <c r="X101" s="257"/>
      <c r="Y101" s="257" t="s">
        <v>482</v>
      </c>
      <c r="Z101" s="257" t="s">
        <v>470</v>
      </c>
      <c r="AA101" s="257"/>
      <c r="AB101" s="257"/>
      <c r="AC101" s="257"/>
    </row>
    <row r="102" spans="1:29" ht="18.75">
      <c r="A102" s="257"/>
      <c r="B102" s="257"/>
      <c r="C102" s="257"/>
      <c r="D102" s="257"/>
      <c r="E102" s="257"/>
      <c r="F102" s="8" t="s">
        <v>483</v>
      </c>
      <c r="G102" s="8" t="s">
        <v>472</v>
      </c>
      <c r="H102" s="8" t="s">
        <v>473</v>
      </c>
      <c r="I102" s="8" t="s">
        <v>474</v>
      </c>
      <c r="J102" s="257"/>
      <c r="K102" s="8" t="s">
        <v>483</v>
      </c>
      <c r="L102" s="8" t="s">
        <v>472</v>
      </c>
      <c r="M102" s="8" t="s">
        <v>473</v>
      </c>
      <c r="N102" s="8" t="s">
        <v>474</v>
      </c>
      <c r="O102" s="257"/>
      <c r="P102" s="8" t="s">
        <v>484</v>
      </c>
      <c r="Q102" s="8" t="s">
        <v>485</v>
      </c>
      <c r="R102" s="8" t="s">
        <v>486</v>
      </c>
      <c r="S102" s="8" t="s">
        <v>20</v>
      </c>
      <c r="T102" s="257"/>
      <c r="U102" s="8" t="s">
        <v>484</v>
      </c>
      <c r="V102" s="8" t="s">
        <v>485</v>
      </c>
      <c r="W102" s="8" t="s">
        <v>486</v>
      </c>
      <c r="X102" s="8" t="s">
        <v>20</v>
      </c>
      <c r="Y102" s="257"/>
      <c r="Z102" s="8" t="s">
        <v>484</v>
      </c>
      <c r="AA102" s="8" t="s">
        <v>485</v>
      </c>
      <c r="AB102" s="8" t="s">
        <v>486</v>
      </c>
      <c r="AC102" s="8" t="s">
        <v>20</v>
      </c>
    </row>
    <row r="103" spans="1:29" ht="19.5" customHeight="1">
      <c r="A103" s="8">
        <v>1</v>
      </c>
      <c r="B103" s="257">
        <v>2</v>
      </c>
      <c r="C103" s="257"/>
      <c r="D103" s="257"/>
      <c r="E103" s="8">
        <v>3</v>
      </c>
      <c r="F103" s="8">
        <v>4</v>
      </c>
      <c r="G103" s="8">
        <v>5</v>
      </c>
      <c r="H103" s="8">
        <v>6</v>
      </c>
      <c r="I103" s="8">
        <v>7</v>
      </c>
      <c r="J103" s="8">
        <v>8</v>
      </c>
      <c r="K103" s="8">
        <v>9</v>
      </c>
      <c r="L103" s="8">
        <v>10</v>
      </c>
      <c r="M103" s="8">
        <v>11</v>
      </c>
      <c r="N103" s="8">
        <v>12</v>
      </c>
      <c r="O103" s="8">
        <v>13</v>
      </c>
      <c r="P103" s="8">
        <v>14</v>
      </c>
      <c r="Q103" s="8">
        <v>15</v>
      </c>
      <c r="R103" s="8">
        <v>16</v>
      </c>
      <c r="S103" s="8">
        <v>17</v>
      </c>
      <c r="T103" s="8">
        <v>18</v>
      </c>
      <c r="U103" s="8">
        <v>19</v>
      </c>
      <c r="V103" s="7">
        <v>20</v>
      </c>
      <c r="W103" s="7">
        <v>21</v>
      </c>
      <c r="X103" s="7">
        <v>22</v>
      </c>
      <c r="Y103" s="7">
        <v>23</v>
      </c>
      <c r="Z103" s="7">
        <v>24</v>
      </c>
      <c r="AA103" s="7">
        <v>25</v>
      </c>
      <c r="AB103" s="7">
        <v>26</v>
      </c>
      <c r="AC103" s="7">
        <v>27</v>
      </c>
    </row>
    <row r="104" spans="1:29" ht="39" customHeight="1">
      <c r="A104" s="136">
        <v>1</v>
      </c>
      <c r="B104" s="296" t="s">
        <v>487</v>
      </c>
      <c r="C104" s="296"/>
      <c r="D104" s="296"/>
      <c r="E104" s="149">
        <f>F104+G104+H104+I104</f>
        <v>0</v>
      </c>
      <c r="F104" s="244"/>
      <c r="G104" s="244"/>
      <c r="H104" s="245"/>
      <c r="I104" s="245"/>
      <c r="J104" s="149">
        <f>K104+L104+M104+N104</f>
        <v>1000</v>
      </c>
      <c r="K104" s="246"/>
      <c r="L104" s="246">
        <v>500</v>
      </c>
      <c r="M104" s="149">
        <v>500</v>
      </c>
      <c r="N104" s="149"/>
      <c r="O104" s="12">
        <f>P104+Q104+R104+S104</f>
        <v>0</v>
      </c>
      <c r="P104" s="30"/>
      <c r="Q104" s="30"/>
      <c r="R104" s="30"/>
      <c r="S104" s="30"/>
      <c r="T104" s="12">
        <f>U104+V104+W104+X104</f>
        <v>0</v>
      </c>
      <c r="U104" s="247"/>
      <c r="V104" s="247"/>
      <c r="W104" s="247"/>
      <c r="X104" s="247"/>
      <c r="Y104" s="149">
        <f>Z104+AA104+AB104+AC104</f>
        <v>1000</v>
      </c>
      <c r="Z104" s="246"/>
      <c r="AA104" s="246">
        <v>500</v>
      </c>
      <c r="AB104" s="149">
        <v>500</v>
      </c>
      <c r="AC104" s="149"/>
    </row>
    <row r="105" spans="1:29" ht="27" customHeight="1">
      <c r="A105" s="136">
        <v>2</v>
      </c>
      <c r="B105" s="296" t="s">
        <v>488</v>
      </c>
      <c r="C105" s="296"/>
      <c r="D105" s="296"/>
      <c r="E105" s="149">
        <f>F105+G105+H105+I105</f>
        <v>0</v>
      </c>
      <c r="F105" s="244"/>
      <c r="G105" s="244"/>
      <c r="H105" s="245"/>
      <c r="I105" s="245"/>
      <c r="J105" s="149">
        <f>K105+L105+M105+N105</f>
        <v>460.5</v>
      </c>
      <c r="K105" s="246"/>
      <c r="L105" s="246">
        <v>100</v>
      </c>
      <c r="M105" s="149"/>
      <c r="N105" s="149">
        <v>360.5</v>
      </c>
      <c r="O105" s="12"/>
      <c r="P105" s="30"/>
      <c r="Q105" s="30"/>
      <c r="R105" s="30"/>
      <c r="S105" s="30"/>
      <c r="T105" s="12"/>
      <c r="U105" s="247"/>
      <c r="V105" s="247"/>
      <c r="W105" s="247"/>
      <c r="X105" s="247"/>
      <c r="Y105" s="149">
        <f>Z105+AA105+AB105+AC105</f>
        <v>460.5</v>
      </c>
      <c r="Z105" s="246"/>
      <c r="AA105" s="246">
        <v>100</v>
      </c>
      <c r="AB105" s="149"/>
      <c r="AC105" s="149">
        <v>360.5</v>
      </c>
    </row>
    <row r="106" spans="1:29" ht="18.75">
      <c r="A106" s="248" t="s">
        <v>220</v>
      </c>
      <c r="B106" s="293"/>
      <c r="C106" s="293"/>
      <c r="D106" s="293"/>
      <c r="E106" s="149">
        <f>SUM(E104:E105)</f>
        <v>0</v>
      </c>
      <c r="F106" s="249"/>
      <c r="G106" s="249"/>
      <c r="H106" s="123"/>
      <c r="I106" s="123"/>
      <c r="J106" s="149">
        <f>J104+J105</f>
        <v>1460.5</v>
      </c>
      <c r="K106" s="149">
        <f>K104+K105</f>
        <v>0</v>
      </c>
      <c r="L106" s="149">
        <f>L104+L105</f>
        <v>600</v>
      </c>
      <c r="M106" s="149">
        <f>M104+M105</f>
        <v>500</v>
      </c>
      <c r="N106" s="149">
        <f>N104+N105</f>
        <v>360.5</v>
      </c>
      <c r="O106" s="12">
        <f>SUM(O104:O105)</f>
        <v>0</v>
      </c>
      <c r="P106" s="12"/>
      <c r="Q106" s="12"/>
      <c r="R106" s="12"/>
      <c r="S106" s="12"/>
      <c r="T106" s="12">
        <f>SUM(T104:T105)</f>
        <v>0</v>
      </c>
      <c r="U106" s="30"/>
      <c r="V106" s="30"/>
      <c r="W106" s="30"/>
      <c r="X106" s="30"/>
      <c r="Y106" s="149">
        <f>Y104+Y105</f>
        <v>1460.5</v>
      </c>
      <c r="Z106" s="149">
        <f>Z104+Z105</f>
        <v>0</v>
      </c>
      <c r="AA106" s="149">
        <f>AA104+AA105</f>
        <v>600</v>
      </c>
      <c r="AB106" s="149">
        <f>AB104+AB105</f>
        <v>500</v>
      </c>
      <c r="AC106" s="149">
        <f>AC104+AC105</f>
        <v>360.5</v>
      </c>
    </row>
    <row r="107" spans="6:29" ht="18.75" customHeight="1">
      <c r="F107" s="295"/>
      <c r="G107" s="295"/>
      <c r="H107" s="295"/>
      <c r="I107" s="295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</row>
    <row r="108" spans="6:9" ht="18.75" customHeight="1">
      <c r="F108" s="1"/>
      <c r="G108" s="250"/>
      <c r="H108" s="250"/>
      <c r="I108" s="250"/>
    </row>
    <row r="109" spans="1:14" ht="18.75">
      <c r="A109" s="139" t="s">
        <v>489</v>
      </c>
      <c r="N109" s="251"/>
    </row>
    <row r="110" ht="18.75">
      <c r="A110" s="139"/>
    </row>
    <row r="111" spans="1:21" ht="18.75">
      <c r="A111" s="139"/>
      <c r="U111" s="44" t="s">
        <v>490</v>
      </c>
    </row>
    <row r="112" spans="1:33" ht="24.75" customHeight="1">
      <c r="A112" s="263" t="s">
        <v>456</v>
      </c>
      <c r="B112" s="257" t="s">
        <v>491</v>
      </c>
      <c r="C112" s="257"/>
      <c r="D112" s="257"/>
      <c r="E112" s="257" t="s">
        <v>492</v>
      </c>
      <c r="F112" s="257" t="s">
        <v>493</v>
      </c>
      <c r="G112" s="257" t="s">
        <v>494</v>
      </c>
      <c r="H112" s="257" t="s">
        <v>495</v>
      </c>
      <c r="I112" s="257" t="s">
        <v>482</v>
      </c>
      <c r="J112" s="257"/>
      <c r="K112" s="257"/>
      <c r="L112" s="257"/>
      <c r="M112" s="257"/>
      <c r="N112" s="257" t="s">
        <v>496</v>
      </c>
      <c r="O112" s="257"/>
      <c r="P112" s="257"/>
      <c r="Q112" s="257" t="s">
        <v>497</v>
      </c>
      <c r="R112" s="257"/>
      <c r="S112" s="257"/>
      <c r="T112" s="257"/>
      <c r="U112" s="257"/>
      <c r="V112" s="257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33.75" customHeight="1">
      <c r="A113" s="263"/>
      <c r="B113" s="257"/>
      <c r="C113" s="257"/>
      <c r="D113" s="257"/>
      <c r="E113" s="257"/>
      <c r="F113" s="257"/>
      <c r="G113" s="257"/>
      <c r="H113" s="257"/>
      <c r="I113" s="257" t="s">
        <v>498</v>
      </c>
      <c r="J113" s="257" t="s">
        <v>499</v>
      </c>
      <c r="K113" s="257" t="s">
        <v>500</v>
      </c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88.5" customHeight="1">
      <c r="A114" s="263"/>
      <c r="B114" s="257"/>
      <c r="C114" s="257"/>
      <c r="D114" s="257"/>
      <c r="E114" s="257"/>
      <c r="F114" s="257"/>
      <c r="G114" s="257"/>
      <c r="H114" s="257"/>
      <c r="I114" s="257"/>
      <c r="J114" s="257"/>
      <c r="K114" s="218" t="s">
        <v>501</v>
      </c>
      <c r="L114" s="8" t="s">
        <v>502</v>
      </c>
      <c r="M114" s="8" t="s">
        <v>503</v>
      </c>
      <c r="N114" s="257"/>
      <c r="O114" s="257"/>
      <c r="P114" s="257"/>
      <c r="Q114" s="257"/>
      <c r="R114" s="257"/>
      <c r="S114" s="257"/>
      <c r="T114" s="257"/>
      <c r="U114" s="257"/>
      <c r="V114" s="257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8.75">
      <c r="A115" s="7">
        <v>1</v>
      </c>
      <c r="B115" s="257">
        <v>2</v>
      </c>
      <c r="C115" s="257"/>
      <c r="D115" s="257"/>
      <c r="E115" s="8">
        <v>3</v>
      </c>
      <c r="F115" s="8">
        <v>4</v>
      </c>
      <c r="G115" s="8">
        <v>5</v>
      </c>
      <c r="H115" s="8">
        <v>6</v>
      </c>
      <c r="I115" s="8">
        <v>7</v>
      </c>
      <c r="J115" s="8">
        <v>8</v>
      </c>
      <c r="K115" s="8">
        <v>9</v>
      </c>
      <c r="L115" s="8">
        <v>10</v>
      </c>
      <c r="M115" s="8">
        <v>11</v>
      </c>
      <c r="N115" s="257">
        <v>12</v>
      </c>
      <c r="O115" s="257"/>
      <c r="P115" s="257"/>
      <c r="Q115" s="257">
        <v>13</v>
      </c>
      <c r="R115" s="257"/>
      <c r="S115" s="257"/>
      <c r="T115" s="257"/>
      <c r="U115" s="257"/>
      <c r="V115" s="257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8.75" customHeight="1">
      <c r="A116" s="136"/>
      <c r="B116" s="293"/>
      <c r="C116" s="293"/>
      <c r="D116" s="293"/>
      <c r="E116" s="136"/>
      <c r="F116" s="136"/>
      <c r="G116" s="136"/>
      <c r="H116" s="136"/>
      <c r="I116" s="136"/>
      <c r="J116" s="136"/>
      <c r="K116" s="136"/>
      <c r="L116" s="136"/>
      <c r="M116" s="136"/>
      <c r="N116" s="294"/>
      <c r="O116" s="294"/>
      <c r="P116" s="294"/>
      <c r="Q116" s="294"/>
      <c r="R116" s="294"/>
      <c r="S116" s="294"/>
      <c r="T116" s="294"/>
      <c r="U116" s="294"/>
      <c r="V116" s="294"/>
      <c r="W116" s="252"/>
      <c r="X116" s="252"/>
      <c r="Y116" s="252"/>
      <c r="Z116" s="252"/>
      <c r="AA116" s="252"/>
      <c r="AB116" s="253"/>
      <c r="AC116" s="253"/>
      <c r="AD116" s="253"/>
      <c r="AE116" s="253"/>
      <c r="AF116" s="253"/>
      <c r="AG116" s="253"/>
    </row>
    <row r="117" spans="1:33" ht="18.75">
      <c r="A117" s="136"/>
      <c r="B117" s="293"/>
      <c r="C117" s="293"/>
      <c r="D117" s="293"/>
      <c r="E117" s="136"/>
      <c r="F117" s="136"/>
      <c r="G117" s="136"/>
      <c r="H117" s="136"/>
      <c r="I117" s="136"/>
      <c r="J117" s="136"/>
      <c r="K117" s="136"/>
      <c r="L117" s="136"/>
      <c r="M117" s="136"/>
      <c r="N117" s="294"/>
      <c r="O117" s="294"/>
      <c r="P117" s="294"/>
      <c r="Q117" s="294"/>
      <c r="R117" s="294"/>
      <c r="S117" s="294"/>
      <c r="T117" s="294"/>
      <c r="U117" s="294"/>
      <c r="V117" s="294"/>
      <c r="W117" s="252"/>
      <c r="X117" s="252"/>
      <c r="Y117" s="252"/>
      <c r="Z117" s="252"/>
      <c r="AA117" s="252"/>
      <c r="AB117" s="253"/>
      <c r="AC117" s="253"/>
      <c r="AD117" s="253"/>
      <c r="AE117" s="253"/>
      <c r="AF117" s="253"/>
      <c r="AG117" s="253"/>
    </row>
    <row r="118" spans="1:33" ht="18.75">
      <c r="A118" s="109" t="s">
        <v>220</v>
      </c>
      <c r="B118" s="290"/>
      <c r="C118" s="290"/>
      <c r="D118" s="290"/>
      <c r="E118" s="109"/>
      <c r="F118" s="109"/>
      <c r="G118" s="8"/>
      <c r="H118" s="8"/>
      <c r="I118" s="8"/>
      <c r="J118" s="8"/>
      <c r="K118" s="8"/>
      <c r="L118" s="8"/>
      <c r="M118" s="8"/>
      <c r="N118" s="257"/>
      <c r="O118" s="257"/>
      <c r="P118" s="257"/>
      <c r="Q118" s="257"/>
      <c r="R118" s="257"/>
      <c r="S118" s="257"/>
      <c r="T118" s="257"/>
      <c r="U118" s="257"/>
      <c r="V118" s="257"/>
      <c r="W118" s="252"/>
      <c r="X118" s="252"/>
      <c r="Y118" s="252"/>
      <c r="Z118" s="252"/>
      <c r="AA118" s="252"/>
      <c r="AB118" s="253"/>
      <c r="AC118" s="253"/>
      <c r="AD118" s="253"/>
      <c r="AE118" s="253"/>
      <c r="AF118" s="253"/>
      <c r="AG118" s="253"/>
    </row>
    <row r="121" spans="1:10" ht="22.5" customHeight="1">
      <c r="A121" s="291" t="s">
        <v>504</v>
      </c>
      <c r="B121" s="291"/>
      <c r="C121" s="292" t="s">
        <v>505</v>
      </c>
      <c r="D121" s="292"/>
      <c r="E121" s="292"/>
      <c r="F121" s="292"/>
      <c r="G121" s="40"/>
      <c r="H121" s="255" t="s">
        <v>506</v>
      </c>
      <c r="I121" s="255"/>
      <c r="J121" s="255"/>
    </row>
    <row r="122" spans="1:10" ht="12.75" customHeight="1">
      <c r="A122" s="288" t="s">
        <v>507</v>
      </c>
      <c r="B122" s="288"/>
      <c r="C122" s="289" t="s">
        <v>508</v>
      </c>
      <c r="D122" s="289"/>
      <c r="E122" s="289"/>
      <c r="F122" s="289"/>
      <c r="G122" s="94"/>
      <c r="H122" s="265" t="s">
        <v>56</v>
      </c>
      <c r="I122" s="265"/>
      <c r="J122" s="265"/>
    </row>
  </sheetData>
  <sheetProtection selectLockedCells="1" selectUnlockedCells="1"/>
  <mergeCells count="172">
    <mergeCell ref="A4:I4"/>
    <mergeCell ref="A5:I5"/>
    <mergeCell ref="A6:I6"/>
    <mergeCell ref="A7:I7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A42:A43"/>
    <mergeCell ref="B42:C42"/>
    <mergeCell ref="D42:E42"/>
    <mergeCell ref="F42:G42"/>
    <mergeCell ref="H42:I42"/>
    <mergeCell ref="J42:K42"/>
    <mergeCell ref="B51:D51"/>
    <mergeCell ref="I51:K51"/>
    <mergeCell ref="B52:D52"/>
    <mergeCell ref="I52:K52"/>
    <mergeCell ref="B53:D53"/>
    <mergeCell ref="I53:K53"/>
    <mergeCell ref="B54:D54"/>
    <mergeCell ref="I54:K54"/>
    <mergeCell ref="B55:D55"/>
    <mergeCell ref="I55:K55"/>
    <mergeCell ref="B56:D56"/>
    <mergeCell ref="I56:K56"/>
    <mergeCell ref="B60:D60"/>
    <mergeCell ref="E60:F60"/>
    <mergeCell ref="G60:H60"/>
    <mergeCell ref="I60:K60"/>
    <mergeCell ref="B61:D61"/>
    <mergeCell ref="E61:F61"/>
    <mergeCell ref="G61:H61"/>
    <mergeCell ref="I61:K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4:K74"/>
    <mergeCell ref="A76:A77"/>
    <mergeCell ref="B76:D77"/>
    <mergeCell ref="E76:E77"/>
    <mergeCell ref="F76:F77"/>
    <mergeCell ref="G76:G77"/>
    <mergeCell ref="H76:L76"/>
    <mergeCell ref="B78:D78"/>
    <mergeCell ref="B79:D79"/>
    <mergeCell ref="B80:D80"/>
    <mergeCell ref="B81:D81"/>
    <mergeCell ref="B82:D82"/>
    <mergeCell ref="B83:D83"/>
    <mergeCell ref="A85:I85"/>
    <mergeCell ref="A87:A89"/>
    <mergeCell ref="B87:D89"/>
    <mergeCell ref="E87:E89"/>
    <mergeCell ref="F87:F89"/>
    <mergeCell ref="G87:G89"/>
    <mergeCell ref="H87:L87"/>
    <mergeCell ref="H88:H89"/>
    <mergeCell ref="I88:L88"/>
    <mergeCell ref="Y100:AC100"/>
    <mergeCell ref="E101:E102"/>
    <mergeCell ref="B90:D90"/>
    <mergeCell ref="B91:D91"/>
    <mergeCell ref="B92:D92"/>
    <mergeCell ref="B93:D93"/>
    <mergeCell ref="B94:D94"/>
    <mergeCell ref="B95:D95"/>
    <mergeCell ref="P101:S101"/>
    <mergeCell ref="T101:T102"/>
    <mergeCell ref="A98:G98"/>
    <mergeCell ref="W99:AC99"/>
    <mergeCell ref="A100:A102"/>
    <mergeCell ref="B100:D102"/>
    <mergeCell ref="E100:I100"/>
    <mergeCell ref="J100:N100"/>
    <mergeCell ref="O100:S100"/>
    <mergeCell ref="T100:X100"/>
    <mergeCell ref="U101:X101"/>
    <mergeCell ref="Y101:Y102"/>
    <mergeCell ref="Z101:AC101"/>
    <mergeCell ref="B103:D103"/>
    <mergeCell ref="B104:D104"/>
    <mergeCell ref="B105:D105"/>
    <mergeCell ref="F101:I101"/>
    <mergeCell ref="J101:J102"/>
    <mergeCell ref="K101:N101"/>
    <mergeCell ref="O101:O102"/>
    <mergeCell ref="B106:D106"/>
    <mergeCell ref="F107:I107"/>
    <mergeCell ref="A112:A114"/>
    <mergeCell ref="B112:D114"/>
    <mergeCell ref="E112:E114"/>
    <mergeCell ref="F112:F114"/>
    <mergeCell ref="G112:G114"/>
    <mergeCell ref="H112:H114"/>
    <mergeCell ref="I112:M112"/>
    <mergeCell ref="N112:P114"/>
    <mergeCell ref="Q112:V114"/>
    <mergeCell ref="I113:I114"/>
    <mergeCell ref="J113:J114"/>
    <mergeCell ref="K113:M113"/>
    <mergeCell ref="B115:D115"/>
    <mergeCell ref="N115:P115"/>
    <mergeCell ref="Q115:V115"/>
    <mergeCell ref="B116:D116"/>
    <mergeCell ref="N116:P116"/>
    <mergeCell ref="Q116:V116"/>
    <mergeCell ref="B117:D117"/>
    <mergeCell ref="N117:P117"/>
    <mergeCell ref="Q117:V117"/>
    <mergeCell ref="A122:B122"/>
    <mergeCell ref="C122:F122"/>
    <mergeCell ref="H122:J122"/>
    <mergeCell ref="B118:D118"/>
    <mergeCell ref="N118:P118"/>
    <mergeCell ref="Q118:V118"/>
    <mergeCell ref="A121:B121"/>
    <mergeCell ref="C121:F121"/>
    <mergeCell ref="H121:J1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3:K276"/>
  <sheetViews>
    <sheetView zoomScale="60" zoomScaleNormal="60" zoomScalePageLayoutView="0" workbookViewId="0" topLeftCell="A7">
      <selection activeCell="A1" sqref="A1"/>
    </sheetView>
  </sheetViews>
  <sheetFormatPr defaultColWidth="9.140625" defaultRowHeight="12.75"/>
  <cols>
    <col min="1" max="1" width="84.140625" style="46" customWidth="1"/>
    <col min="2" max="2" width="12.28125" style="2" customWidth="1"/>
    <col min="3" max="5" width="16.28125" style="2" customWidth="1"/>
    <col min="6" max="10" width="16.28125" style="1" customWidth="1"/>
    <col min="11" max="16384" width="9.140625" style="1" customWidth="1"/>
  </cols>
  <sheetData>
    <row r="3" spans="1:11" ht="20.25">
      <c r="A3" s="47"/>
      <c r="B3" s="4"/>
      <c r="C3" s="4"/>
      <c r="D3" s="4"/>
      <c r="E3" s="4"/>
      <c r="F3" s="48"/>
      <c r="G3" s="48"/>
      <c r="H3" s="48"/>
      <c r="I3" s="48"/>
      <c r="J3" s="4"/>
      <c r="K3" s="4"/>
    </row>
    <row r="4" spans="1:11" ht="19.5">
      <c r="A4" s="47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0" ht="19.5" customHeight="1">
      <c r="A6" s="266" t="s">
        <v>57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9.5">
      <c r="A7" s="49"/>
      <c r="B7" s="50"/>
      <c r="C7" s="50"/>
      <c r="D7" s="51"/>
      <c r="E7" s="51"/>
      <c r="F7" s="51"/>
      <c r="G7" s="51"/>
      <c r="H7" s="51"/>
      <c r="I7" s="51"/>
      <c r="J7" s="51"/>
    </row>
    <row r="8" spans="1:10" ht="36" customHeight="1">
      <c r="A8" s="267" t="s">
        <v>10</v>
      </c>
      <c r="B8" s="268" t="s">
        <v>11</v>
      </c>
      <c r="C8" s="269" t="s">
        <v>58</v>
      </c>
      <c r="D8" s="269" t="s">
        <v>59</v>
      </c>
      <c r="E8" s="257" t="s">
        <v>14</v>
      </c>
      <c r="F8" s="257" t="s">
        <v>15</v>
      </c>
      <c r="G8" s="270" t="s">
        <v>16</v>
      </c>
      <c r="H8" s="270"/>
      <c r="I8" s="270"/>
      <c r="J8" s="270"/>
    </row>
    <row r="9" spans="1:10" ht="61.5" customHeight="1">
      <c r="A9" s="267"/>
      <c r="B9" s="268"/>
      <c r="C9" s="269"/>
      <c r="D9" s="269"/>
      <c r="E9" s="257"/>
      <c r="F9" s="257"/>
      <c r="G9" s="56" t="s">
        <v>17</v>
      </c>
      <c r="H9" s="56" t="s">
        <v>18</v>
      </c>
      <c r="I9" s="56" t="s">
        <v>19</v>
      </c>
      <c r="J9" s="56" t="s">
        <v>20</v>
      </c>
    </row>
    <row r="10" spans="1:10" ht="18" customHeight="1">
      <c r="A10" s="52">
        <v>1</v>
      </c>
      <c r="B10" s="53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</row>
    <row r="11" spans="1:10" s="31" customFormat="1" ht="19.5" customHeight="1">
      <c r="A11" s="264" t="s">
        <v>60</v>
      </c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s="31" customFormat="1" ht="48" customHeight="1">
      <c r="A12" s="57" t="s">
        <v>61</v>
      </c>
      <c r="B12" s="58">
        <v>1000</v>
      </c>
      <c r="C12" s="59">
        <f aca="true" t="shared" si="0" ref="C12:J12">C13+C14+C15</f>
        <v>27279.760000000002</v>
      </c>
      <c r="D12" s="59">
        <f t="shared" si="0"/>
        <v>37964.340000000004</v>
      </c>
      <c r="E12" s="59">
        <f t="shared" si="0"/>
        <v>45748.4</v>
      </c>
      <c r="F12" s="59">
        <f t="shared" si="0"/>
        <v>55388</v>
      </c>
      <c r="G12" s="59">
        <f t="shared" si="0"/>
        <v>13802.099999999999</v>
      </c>
      <c r="H12" s="59">
        <f t="shared" si="0"/>
        <v>12798</v>
      </c>
      <c r="I12" s="59">
        <f t="shared" si="0"/>
        <v>13090</v>
      </c>
      <c r="J12" s="59">
        <f t="shared" si="0"/>
        <v>15697.9</v>
      </c>
    </row>
    <row r="13" spans="1:10" s="31" customFormat="1" ht="27.75" customHeight="1">
      <c r="A13" s="60" t="s">
        <v>62</v>
      </c>
      <c r="B13" s="53">
        <v>1010</v>
      </c>
      <c r="C13" s="61">
        <v>9452.75</v>
      </c>
      <c r="D13" s="61">
        <v>9607.87</v>
      </c>
      <c r="E13" s="61">
        <v>9363.5</v>
      </c>
      <c r="F13" s="61">
        <f>G13+H13+I13+J13</f>
        <v>11869</v>
      </c>
      <c r="G13" s="61">
        <v>2721.3</v>
      </c>
      <c r="H13" s="61">
        <v>2662.2</v>
      </c>
      <c r="I13" s="61">
        <v>3004.4</v>
      </c>
      <c r="J13" s="61">
        <v>3481.1</v>
      </c>
    </row>
    <row r="14" spans="1:10" s="31" customFormat="1" ht="27.75" customHeight="1">
      <c r="A14" s="60" t="s">
        <v>63</v>
      </c>
      <c r="B14" s="53">
        <v>1011</v>
      </c>
      <c r="C14" s="61">
        <v>14139.7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</row>
    <row r="15" spans="1:10" s="31" customFormat="1" ht="33" customHeight="1">
      <c r="A15" s="60" t="s">
        <v>64</v>
      </c>
      <c r="B15" s="53">
        <v>1012</v>
      </c>
      <c r="C15" s="61">
        <v>3687.31</v>
      </c>
      <c r="D15" s="61">
        <f>D16+D17+D18+D19+D20+D21</f>
        <v>28356.47</v>
      </c>
      <c r="E15" s="61">
        <v>36384.9</v>
      </c>
      <c r="F15" s="61">
        <f>G15+H15+I15+J15</f>
        <v>43519</v>
      </c>
      <c r="G15" s="61">
        <f>G16+G17+G18+G19+G20+G22</f>
        <v>11080.8</v>
      </c>
      <c r="H15" s="61">
        <f>H16+H17+H18+H19+H20+H22</f>
        <v>10135.8</v>
      </c>
      <c r="I15" s="61">
        <f>I16+I17+I18+I19+I20+I22</f>
        <v>10085.6</v>
      </c>
      <c r="J15" s="61">
        <f>J16+J17+J18+J19+J20+J22</f>
        <v>12216.8</v>
      </c>
    </row>
    <row r="16" spans="1:10" s="31" customFormat="1" ht="53.25" customHeight="1">
      <c r="A16" s="60" t="s">
        <v>65</v>
      </c>
      <c r="B16" s="53" t="s">
        <v>66</v>
      </c>
      <c r="C16" s="61">
        <v>1800</v>
      </c>
      <c r="D16" s="61"/>
      <c r="E16" s="61"/>
      <c r="F16" s="61"/>
      <c r="G16" s="61"/>
      <c r="H16" s="61"/>
      <c r="I16" s="61"/>
      <c r="J16" s="61"/>
    </row>
    <row r="17" spans="1:10" s="31" customFormat="1" ht="45.75" customHeight="1">
      <c r="A17" s="60" t="s">
        <v>67</v>
      </c>
      <c r="B17" s="53" t="s">
        <v>68</v>
      </c>
      <c r="C17" s="61">
        <v>105.9</v>
      </c>
      <c r="D17" s="61">
        <v>144.31</v>
      </c>
      <c r="E17" s="61"/>
      <c r="F17" s="61"/>
      <c r="G17" s="61"/>
      <c r="H17" s="61"/>
      <c r="I17" s="61"/>
      <c r="J17" s="61"/>
    </row>
    <row r="18" spans="1:10" s="31" customFormat="1" ht="67.5" customHeight="1">
      <c r="A18" s="60" t="s">
        <v>69</v>
      </c>
      <c r="B18" s="53" t="s">
        <v>70</v>
      </c>
      <c r="C18" s="62">
        <v>1380.7</v>
      </c>
      <c r="D18" s="62"/>
      <c r="E18" s="62"/>
      <c r="F18" s="61"/>
      <c r="G18" s="61"/>
      <c r="H18" s="61"/>
      <c r="I18" s="61"/>
      <c r="J18" s="61"/>
    </row>
    <row r="19" spans="1:11" s="31" customFormat="1" ht="48" customHeight="1">
      <c r="A19" s="60" t="s">
        <v>71</v>
      </c>
      <c r="B19" s="53" t="s">
        <v>72</v>
      </c>
      <c r="C19" s="61">
        <v>400.8</v>
      </c>
      <c r="D19" s="61"/>
      <c r="E19" s="61"/>
      <c r="F19" s="61"/>
      <c r="G19" s="61"/>
      <c r="H19" s="61"/>
      <c r="I19" s="61"/>
      <c r="J19" s="61"/>
      <c r="K19" s="63"/>
    </row>
    <row r="20" spans="1:10" s="31" customFormat="1" ht="48" customHeight="1">
      <c r="A20" s="60" t="s">
        <v>73</v>
      </c>
      <c r="B20" s="53" t="s">
        <v>74</v>
      </c>
      <c r="C20" s="61"/>
      <c r="D20" s="61">
        <v>28212.16</v>
      </c>
      <c r="E20" s="61">
        <v>36384.9</v>
      </c>
      <c r="F20" s="61">
        <f>G20+H20+I20+J20</f>
        <v>43519</v>
      </c>
      <c r="G20" s="61">
        <v>11080.8</v>
      </c>
      <c r="H20" s="61">
        <v>10135.8</v>
      </c>
      <c r="I20" s="61">
        <v>10085.6</v>
      </c>
      <c r="J20" s="61">
        <v>12216.8</v>
      </c>
    </row>
    <row r="21" spans="1:10" s="31" customFormat="1" ht="31.5" customHeight="1">
      <c r="A21" s="60" t="s">
        <v>75</v>
      </c>
      <c r="B21" s="53" t="s">
        <v>76</v>
      </c>
      <c r="C21" s="61"/>
      <c r="D21" s="61"/>
      <c r="E21" s="61"/>
      <c r="F21" s="61"/>
      <c r="G21" s="61"/>
      <c r="H21" s="61"/>
      <c r="I21" s="61"/>
      <c r="J21" s="61"/>
    </row>
    <row r="22" spans="1:10" s="31" customFormat="1" ht="44.25" customHeight="1">
      <c r="A22" s="60" t="s">
        <v>77</v>
      </c>
      <c r="B22" s="53" t="s">
        <v>78</v>
      </c>
      <c r="C22" s="61"/>
      <c r="D22" s="61"/>
      <c r="E22" s="61"/>
      <c r="F22" s="61"/>
      <c r="G22" s="61"/>
      <c r="H22" s="61"/>
      <c r="I22" s="61"/>
      <c r="J22" s="61"/>
    </row>
    <row r="23" spans="1:10" s="31" customFormat="1" ht="33" customHeight="1">
      <c r="A23" s="60" t="s">
        <v>79</v>
      </c>
      <c r="B23" s="53">
        <v>1020</v>
      </c>
      <c r="C23" s="61">
        <v>323.67</v>
      </c>
      <c r="D23" s="61">
        <v>293.14</v>
      </c>
      <c r="E23" s="61">
        <v>261.3</v>
      </c>
      <c r="F23" s="61">
        <f>G23+H23+I23+J23</f>
        <v>171.1</v>
      </c>
      <c r="G23" s="61">
        <v>55.7</v>
      </c>
      <c r="H23" s="61">
        <v>40.9</v>
      </c>
      <c r="I23" s="61">
        <v>39.9</v>
      </c>
      <c r="J23" s="61">
        <v>34.6</v>
      </c>
    </row>
    <row r="24" spans="1:10" s="31" customFormat="1" ht="31.5" customHeight="1">
      <c r="A24" s="60" t="s">
        <v>80</v>
      </c>
      <c r="B24" s="53">
        <v>1030</v>
      </c>
      <c r="C24" s="61"/>
      <c r="D24" s="61"/>
      <c r="E24" s="61"/>
      <c r="F24" s="61"/>
      <c r="G24" s="61"/>
      <c r="H24" s="61"/>
      <c r="I24" s="61"/>
      <c r="J24" s="61"/>
    </row>
    <row r="25" spans="1:10" s="31" customFormat="1" ht="43.5" customHeight="1">
      <c r="A25" s="57" t="s">
        <v>81</v>
      </c>
      <c r="B25" s="64">
        <v>1040</v>
      </c>
      <c r="C25" s="65">
        <f>C12-C23-C24</f>
        <v>26956.090000000004</v>
      </c>
      <c r="D25" s="65">
        <f aca="true" t="shared" si="1" ref="D25:J25">D12-D23</f>
        <v>37671.200000000004</v>
      </c>
      <c r="E25" s="65">
        <f t="shared" si="1"/>
        <v>45487.1</v>
      </c>
      <c r="F25" s="65">
        <f t="shared" si="1"/>
        <v>55216.9</v>
      </c>
      <c r="G25" s="65">
        <f t="shared" si="1"/>
        <v>13746.399999999998</v>
      </c>
      <c r="H25" s="65">
        <f t="shared" si="1"/>
        <v>12757.1</v>
      </c>
      <c r="I25" s="65">
        <f t="shared" si="1"/>
        <v>13050.1</v>
      </c>
      <c r="J25" s="65">
        <f t="shared" si="1"/>
        <v>15663.3</v>
      </c>
    </row>
    <row r="26" spans="1:10" ht="46.5" customHeight="1">
      <c r="A26" s="57" t="s">
        <v>82</v>
      </c>
      <c r="B26" s="64">
        <v>1050</v>
      </c>
      <c r="C26" s="65">
        <f aca="true" t="shared" si="2" ref="C26:J26">SUM(C27:C35)</f>
        <v>24138.73</v>
      </c>
      <c r="D26" s="65">
        <f t="shared" si="2"/>
        <v>28923.900000000005</v>
      </c>
      <c r="E26" s="65">
        <f t="shared" si="2"/>
        <v>39377.3</v>
      </c>
      <c r="F26" s="65">
        <f t="shared" si="2"/>
        <v>48239.3</v>
      </c>
      <c r="G26" s="65">
        <f t="shared" si="2"/>
        <v>11939.5</v>
      </c>
      <c r="H26" s="65">
        <f t="shared" si="2"/>
        <v>10667.699999999999</v>
      </c>
      <c r="I26" s="65">
        <f t="shared" si="2"/>
        <v>11701.999999999998</v>
      </c>
      <c r="J26" s="65">
        <f t="shared" si="2"/>
        <v>13930.1</v>
      </c>
    </row>
    <row r="27" spans="1:10" s="44" customFormat="1" ht="30" customHeight="1">
      <c r="A27" s="66" t="s">
        <v>83</v>
      </c>
      <c r="B27" s="67">
        <v>1051</v>
      </c>
      <c r="C27" s="68">
        <v>1308.61</v>
      </c>
      <c r="D27" s="68">
        <v>1345.4</v>
      </c>
      <c r="E27" s="68">
        <v>1254.9</v>
      </c>
      <c r="F27" s="68">
        <f>G27+H27+I27+J27</f>
        <v>1519.1</v>
      </c>
      <c r="G27" s="68">
        <v>370.6</v>
      </c>
      <c r="H27" s="68">
        <v>352.9</v>
      </c>
      <c r="I27" s="68">
        <v>377.5</v>
      </c>
      <c r="J27" s="68">
        <v>418.1</v>
      </c>
    </row>
    <row r="28" spans="1:10" s="44" customFormat="1" ht="27.75" customHeight="1">
      <c r="A28" s="66" t="s">
        <v>84</v>
      </c>
      <c r="B28" s="67">
        <v>1052</v>
      </c>
      <c r="C28" s="68">
        <v>322.75</v>
      </c>
      <c r="D28" s="68">
        <v>377.16</v>
      </c>
      <c r="E28" s="68">
        <v>338.2</v>
      </c>
      <c r="F28" s="68">
        <f>G28+H28+I28+J28</f>
        <v>378.20000000000005</v>
      </c>
      <c r="G28" s="68">
        <v>93.1</v>
      </c>
      <c r="H28" s="68">
        <v>92.7</v>
      </c>
      <c r="I28" s="68">
        <v>95.3</v>
      </c>
      <c r="J28" s="68">
        <v>97.1</v>
      </c>
    </row>
    <row r="29" spans="1:10" s="44" customFormat="1" ht="24.75" customHeight="1">
      <c r="A29" s="66" t="s">
        <v>85</v>
      </c>
      <c r="B29" s="67">
        <v>1053</v>
      </c>
      <c r="C29" s="68">
        <v>2856.74</v>
      </c>
      <c r="D29" s="68">
        <v>5029.79</v>
      </c>
      <c r="E29" s="68">
        <v>9559.3</v>
      </c>
      <c r="F29" s="68">
        <f>G29+H29+I29+J29</f>
        <v>15649.2</v>
      </c>
      <c r="G29" s="68">
        <v>4362.6</v>
      </c>
      <c r="H29" s="68">
        <v>3008.9</v>
      </c>
      <c r="I29" s="68">
        <v>3350.9</v>
      </c>
      <c r="J29" s="68">
        <v>4926.8</v>
      </c>
    </row>
    <row r="30" spans="1:10" s="44" customFormat="1" ht="30" customHeight="1">
      <c r="A30" s="66" t="s">
        <v>86</v>
      </c>
      <c r="B30" s="67">
        <v>1054</v>
      </c>
      <c r="C30" s="68">
        <v>12556.34</v>
      </c>
      <c r="D30" s="68">
        <v>14317.27</v>
      </c>
      <c r="E30" s="68">
        <v>19924.1</v>
      </c>
      <c r="F30" s="68">
        <f>G30+H30+I30+J30</f>
        <v>20952.9</v>
      </c>
      <c r="G30" s="68">
        <v>4866.8</v>
      </c>
      <c r="H30" s="68">
        <v>4894.9</v>
      </c>
      <c r="I30" s="68">
        <v>5415.2</v>
      </c>
      <c r="J30" s="68">
        <v>5776</v>
      </c>
    </row>
    <row r="31" spans="1:10" s="44" customFormat="1" ht="30" customHeight="1">
      <c r="A31" s="66" t="s">
        <v>87</v>
      </c>
      <c r="B31" s="67" t="s">
        <v>88</v>
      </c>
      <c r="C31" s="68"/>
      <c r="D31" s="68">
        <v>1539.45</v>
      </c>
      <c r="E31" s="68"/>
      <c r="F31" s="68"/>
      <c r="G31" s="68"/>
      <c r="H31" s="68"/>
      <c r="I31" s="68"/>
      <c r="J31" s="68"/>
    </row>
    <row r="32" spans="1:10" s="44" customFormat="1" ht="27.75" customHeight="1">
      <c r="A32" s="66" t="s">
        <v>89</v>
      </c>
      <c r="B32" s="67">
        <v>1055</v>
      </c>
      <c r="C32" s="68">
        <v>4558.27</v>
      </c>
      <c r="D32" s="68">
        <v>3157.72</v>
      </c>
      <c r="E32" s="68">
        <v>4383.3</v>
      </c>
      <c r="F32" s="68">
        <f>G32+H32+I32+J32</f>
        <v>4609.6</v>
      </c>
      <c r="G32" s="68">
        <v>1070.7</v>
      </c>
      <c r="H32" s="68">
        <v>1076.9</v>
      </c>
      <c r="I32" s="68">
        <v>1191.3</v>
      </c>
      <c r="J32" s="68">
        <v>1270.7</v>
      </c>
    </row>
    <row r="33" spans="1:10" s="44" customFormat="1" ht="69" customHeight="1">
      <c r="A33" s="66" t="s">
        <v>90</v>
      </c>
      <c r="B33" s="67">
        <v>1056</v>
      </c>
      <c r="C33" s="68"/>
      <c r="D33" s="68"/>
      <c r="E33" s="68"/>
      <c r="F33" s="68"/>
      <c r="G33" s="68"/>
      <c r="H33" s="68"/>
      <c r="I33" s="68"/>
      <c r="J33" s="68"/>
    </row>
    <row r="34" spans="1:10" s="44" customFormat="1" ht="29.25" customHeight="1">
      <c r="A34" s="66" t="s">
        <v>91</v>
      </c>
      <c r="B34" s="67">
        <v>1057</v>
      </c>
      <c r="C34" s="68">
        <v>818.3</v>
      </c>
      <c r="D34" s="68">
        <v>727.93</v>
      </c>
      <c r="E34" s="68">
        <v>638.8</v>
      </c>
      <c r="F34" s="68">
        <f>G34+H34+I34+J34</f>
        <v>638.8000000000001</v>
      </c>
      <c r="G34" s="68">
        <v>151.3</v>
      </c>
      <c r="H34" s="68">
        <v>144.8</v>
      </c>
      <c r="I34" s="68">
        <v>173.8</v>
      </c>
      <c r="J34" s="68">
        <v>168.9</v>
      </c>
    </row>
    <row r="35" spans="1:10" s="44" customFormat="1" ht="26.25" customHeight="1">
      <c r="A35" s="66" t="s">
        <v>92</v>
      </c>
      <c r="B35" s="67">
        <v>1058</v>
      </c>
      <c r="C35" s="68">
        <f>C36+C40+C46+C47</f>
        <v>1717.72</v>
      </c>
      <c r="D35" s="68">
        <f>D36+D40+D46+D47</f>
        <v>2429.1800000000003</v>
      </c>
      <c r="E35" s="68">
        <v>3278.7</v>
      </c>
      <c r="F35" s="68">
        <f>F36+F40+F46+F47</f>
        <v>4491.5</v>
      </c>
      <c r="G35" s="68">
        <f>G36+G40+G46+G47</f>
        <v>1024.4</v>
      </c>
      <c r="H35" s="68">
        <f>H36+H40+H46+H47</f>
        <v>1096.6</v>
      </c>
      <c r="I35" s="68">
        <f>I36+I40+I46+I47</f>
        <v>1098</v>
      </c>
      <c r="J35" s="68">
        <f>J36+J40+J46+J47</f>
        <v>1272.5</v>
      </c>
    </row>
    <row r="36" spans="1:10" s="44" customFormat="1" ht="29.25" customHeight="1">
      <c r="A36" s="66" t="s">
        <v>93</v>
      </c>
      <c r="B36" s="67" t="s">
        <v>94</v>
      </c>
      <c r="C36" s="68">
        <f>C38+C39</f>
        <v>79.4</v>
      </c>
      <c r="D36" s="68">
        <f>D38+D39</f>
        <v>91.46000000000001</v>
      </c>
      <c r="E36" s="68">
        <v>95.9</v>
      </c>
      <c r="F36" s="68">
        <f>G36+H36+I36+J36</f>
        <v>96.89999999999999</v>
      </c>
      <c r="G36" s="68">
        <f>G38+G39</f>
        <v>23.8</v>
      </c>
      <c r="H36" s="68">
        <f>H38+H39</f>
        <v>24.5</v>
      </c>
      <c r="I36" s="68">
        <f>I38+I39</f>
        <v>24.3</v>
      </c>
      <c r="J36" s="68">
        <f>J38+J39</f>
        <v>24.3</v>
      </c>
    </row>
    <row r="37" spans="1:10" s="44" customFormat="1" ht="24.75" customHeight="1">
      <c r="A37" s="66" t="s">
        <v>95</v>
      </c>
      <c r="B37" s="67"/>
      <c r="C37" s="68"/>
      <c r="D37" s="68"/>
      <c r="E37" s="68"/>
      <c r="F37" s="68"/>
      <c r="G37" s="68"/>
      <c r="H37" s="68"/>
      <c r="I37" s="68"/>
      <c r="J37" s="68"/>
    </row>
    <row r="38" spans="1:10" s="44" customFormat="1" ht="29.25" customHeight="1">
      <c r="A38" s="66" t="s">
        <v>96</v>
      </c>
      <c r="B38" s="67" t="s">
        <v>97</v>
      </c>
      <c r="C38" s="68">
        <v>0</v>
      </c>
      <c r="D38" s="68">
        <v>0.26</v>
      </c>
      <c r="E38" s="68">
        <v>0</v>
      </c>
      <c r="F38" s="68">
        <f>G38+H38+I38+J38</f>
        <v>0</v>
      </c>
      <c r="G38" s="68">
        <v>0</v>
      </c>
      <c r="H38" s="68">
        <v>0</v>
      </c>
      <c r="I38" s="68">
        <v>0</v>
      </c>
      <c r="J38" s="68">
        <v>0</v>
      </c>
    </row>
    <row r="39" spans="1:10" s="44" customFormat="1" ht="24.75" customHeight="1">
      <c r="A39" s="66" t="s">
        <v>98</v>
      </c>
      <c r="B39" s="67" t="s">
        <v>99</v>
      </c>
      <c r="C39" s="68">
        <v>79.4</v>
      </c>
      <c r="D39" s="68">
        <v>91.2</v>
      </c>
      <c r="E39" s="68">
        <v>95.9</v>
      </c>
      <c r="F39" s="68">
        <f>G39+H39+I39+J39</f>
        <v>96.89999999999999</v>
      </c>
      <c r="G39" s="68">
        <v>23.8</v>
      </c>
      <c r="H39" s="68">
        <v>24.5</v>
      </c>
      <c r="I39" s="68">
        <v>24.3</v>
      </c>
      <c r="J39" s="68">
        <v>24.3</v>
      </c>
    </row>
    <row r="40" spans="1:10" s="44" customFormat="1" ht="24" customHeight="1">
      <c r="A40" s="66" t="s">
        <v>100</v>
      </c>
      <c r="B40" s="67" t="s">
        <v>101</v>
      </c>
      <c r="C40" s="68">
        <f>C42+C43+C44+C45</f>
        <v>199.98</v>
      </c>
      <c r="D40" s="68">
        <f>D42+D43+D44+D45</f>
        <v>247.9</v>
      </c>
      <c r="E40" s="68">
        <v>594.3</v>
      </c>
      <c r="F40" s="68">
        <f>F42+F43+F44+F45</f>
        <v>594.3000000000001</v>
      </c>
      <c r="G40" s="68">
        <f>G42+G43+G44+G45</f>
        <v>133.8</v>
      </c>
      <c r="H40" s="68">
        <f>H42+H43+H44+H45</f>
        <v>183.3</v>
      </c>
      <c r="I40" s="68">
        <f>I42+I43+I44+I45</f>
        <v>143.8</v>
      </c>
      <c r="J40" s="68">
        <f>J42+J43+J44+J45</f>
        <v>133.4</v>
      </c>
    </row>
    <row r="41" spans="1:10" s="44" customFormat="1" ht="22.5" customHeight="1">
      <c r="A41" s="66" t="s">
        <v>95</v>
      </c>
      <c r="B41" s="67"/>
      <c r="C41" s="68"/>
      <c r="D41" s="68"/>
      <c r="E41" s="68"/>
      <c r="F41" s="68"/>
      <c r="G41" s="68"/>
      <c r="H41" s="68"/>
      <c r="I41" s="68"/>
      <c r="J41" s="68"/>
    </row>
    <row r="42" spans="1:10" s="44" customFormat="1" ht="24.75" customHeight="1">
      <c r="A42" s="66" t="s">
        <v>102</v>
      </c>
      <c r="B42" s="67" t="s">
        <v>103</v>
      </c>
      <c r="C42" s="68">
        <v>4.14</v>
      </c>
      <c r="D42" s="68">
        <v>37.21</v>
      </c>
      <c r="E42" s="68">
        <v>20</v>
      </c>
      <c r="F42" s="68">
        <f>G42+H42+I42+J42</f>
        <v>20</v>
      </c>
      <c r="G42" s="68"/>
      <c r="H42" s="68">
        <v>10</v>
      </c>
      <c r="I42" s="68">
        <v>10</v>
      </c>
      <c r="J42" s="68"/>
    </row>
    <row r="43" spans="1:10" s="44" customFormat="1" ht="19.5" customHeight="1">
      <c r="A43" s="66" t="s">
        <v>104</v>
      </c>
      <c r="B43" s="67" t="s">
        <v>105</v>
      </c>
      <c r="C43" s="68">
        <v>7.84</v>
      </c>
      <c r="D43" s="68">
        <v>15.12</v>
      </c>
      <c r="E43" s="68">
        <v>40</v>
      </c>
      <c r="F43" s="68">
        <f>G43+H43+I43+J43</f>
        <v>40</v>
      </c>
      <c r="G43" s="68"/>
      <c r="H43" s="68">
        <v>40</v>
      </c>
      <c r="I43" s="68"/>
      <c r="J43" s="68"/>
    </row>
    <row r="44" spans="1:10" s="44" customFormat="1" ht="24.75" customHeight="1">
      <c r="A44" s="66" t="s">
        <v>106</v>
      </c>
      <c r="B44" s="67" t="s">
        <v>107</v>
      </c>
      <c r="C44" s="68">
        <v>181.22</v>
      </c>
      <c r="D44" s="68">
        <v>194.05</v>
      </c>
      <c r="E44" s="68">
        <v>533.3</v>
      </c>
      <c r="F44" s="68">
        <f>G44+H44+I44+J44</f>
        <v>533.3000000000001</v>
      </c>
      <c r="G44" s="68">
        <v>133.3</v>
      </c>
      <c r="H44" s="68">
        <v>133.3</v>
      </c>
      <c r="I44" s="68">
        <v>133.3</v>
      </c>
      <c r="J44" s="68">
        <v>133.4</v>
      </c>
    </row>
    <row r="45" spans="1:10" s="44" customFormat="1" ht="27.75" customHeight="1">
      <c r="A45" s="66" t="s">
        <v>108</v>
      </c>
      <c r="B45" s="67" t="s">
        <v>109</v>
      </c>
      <c r="C45" s="68">
        <v>6.78</v>
      </c>
      <c r="D45" s="68">
        <v>1.52</v>
      </c>
      <c r="E45" s="68">
        <v>1</v>
      </c>
      <c r="F45" s="68">
        <f>G45+H45+I45+J45</f>
        <v>1</v>
      </c>
      <c r="G45" s="68">
        <v>0.5</v>
      </c>
      <c r="H45" s="68"/>
      <c r="I45" s="68">
        <v>0.5</v>
      </c>
      <c r="J45" s="68"/>
    </row>
    <row r="46" spans="1:10" s="44" customFormat="1" ht="26.25" customHeight="1">
      <c r="A46" s="66" t="s">
        <v>110</v>
      </c>
      <c r="B46" s="67" t="s">
        <v>111</v>
      </c>
      <c r="C46" s="68">
        <v>327.84</v>
      </c>
      <c r="D46" s="68">
        <v>349.18</v>
      </c>
      <c r="E46" s="68">
        <v>346.1</v>
      </c>
      <c r="F46" s="68">
        <f>G46+H46+I46+J46</f>
        <v>444.8</v>
      </c>
      <c r="G46" s="68">
        <v>105.7</v>
      </c>
      <c r="H46" s="68">
        <v>104.1</v>
      </c>
      <c r="I46" s="68">
        <v>114.3</v>
      </c>
      <c r="J46" s="68">
        <v>120.7</v>
      </c>
    </row>
    <row r="47" spans="1:10" s="44" customFormat="1" ht="27.75" customHeight="1">
      <c r="A47" s="66" t="s">
        <v>112</v>
      </c>
      <c r="B47" s="67" t="s">
        <v>113</v>
      </c>
      <c r="C47" s="68">
        <f>C49+C50+C51+C52+C53+C54+C55+C56</f>
        <v>1110.5</v>
      </c>
      <c r="D47" s="68">
        <f>D49+D50+D51+D52+D53+D54+D55+D56</f>
        <v>1740.64</v>
      </c>
      <c r="E47" s="68">
        <v>2242.4</v>
      </c>
      <c r="F47" s="68">
        <f>F49+F50+F51+F52+F53+F54+F55+F56</f>
        <v>3355.5</v>
      </c>
      <c r="G47" s="68">
        <f>G49+G50+G51+G52+G53+G54+G55+G56</f>
        <v>761.1</v>
      </c>
      <c r="H47" s="68">
        <f>H49+H50+H51+H52+H53+H54+H55+H56</f>
        <v>784.6999999999999</v>
      </c>
      <c r="I47" s="68">
        <f>I49+I50+I51+I52+I53+I54+I55+I56</f>
        <v>815.6</v>
      </c>
      <c r="J47" s="68">
        <f>J49+J50+J51+J52+J53+J54+J55+J56</f>
        <v>994.0999999999999</v>
      </c>
    </row>
    <row r="48" spans="1:10" s="44" customFormat="1" ht="24.75" customHeight="1">
      <c r="A48" s="66" t="s">
        <v>95</v>
      </c>
      <c r="B48" s="67"/>
      <c r="C48" s="68"/>
      <c r="D48" s="68"/>
      <c r="E48" s="68"/>
      <c r="F48" s="68"/>
      <c r="G48" s="68"/>
      <c r="H48" s="68"/>
      <c r="I48" s="68"/>
      <c r="J48" s="68"/>
    </row>
    <row r="49" spans="1:10" s="44" customFormat="1" ht="27.75" customHeight="1">
      <c r="A49" s="66" t="s">
        <v>114</v>
      </c>
      <c r="B49" s="67" t="s">
        <v>115</v>
      </c>
      <c r="C49" s="68">
        <v>42</v>
      </c>
      <c r="D49" s="68">
        <v>30</v>
      </c>
      <c r="E49" s="68">
        <v>40</v>
      </c>
      <c r="F49" s="68">
        <f aca="true" t="shared" si="3" ref="F49:F56">G49+H49+I49+J49</f>
        <v>40</v>
      </c>
      <c r="G49" s="68">
        <v>9.5</v>
      </c>
      <c r="H49" s="68">
        <v>9.5</v>
      </c>
      <c r="I49" s="68">
        <v>10.5</v>
      </c>
      <c r="J49" s="68">
        <v>10.5</v>
      </c>
    </row>
    <row r="50" spans="1:10" s="44" customFormat="1" ht="26.25" customHeight="1">
      <c r="A50" s="66" t="s">
        <v>116</v>
      </c>
      <c r="B50" s="67" t="s">
        <v>117</v>
      </c>
      <c r="C50" s="68">
        <v>24.2</v>
      </c>
      <c r="D50" s="68">
        <v>39</v>
      </c>
      <c r="E50" s="68">
        <v>41.9</v>
      </c>
      <c r="F50" s="68">
        <f t="shared" si="3"/>
        <v>41.900000000000006</v>
      </c>
      <c r="G50" s="68">
        <v>9.8</v>
      </c>
      <c r="H50" s="68">
        <v>9.9</v>
      </c>
      <c r="I50" s="68">
        <v>10.7</v>
      </c>
      <c r="J50" s="68">
        <v>11.5</v>
      </c>
    </row>
    <row r="51" spans="1:10" s="44" customFormat="1" ht="26.25" customHeight="1">
      <c r="A51" s="66" t="s">
        <v>118</v>
      </c>
      <c r="B51" s="67" t="s">
        <v>119</v>
      </c>
      <c r="C51" s="68">
        <v>11.8</v>
      </c>
      <c r="D51" s="68">
        <v>13.72</v>
      </c>
      <c r="E51" s="68">
        <v>14.4</v>
      </c>
      <c r="F51" s="68">
        <f t="shared" si="3"/>
        <v>14.4</v>
      </c>
      <c r="G51" s="68">
        <v>3.6</v>
      </c>
      <c r="H51" s="68">
        <v>3.6</v>
      </c>
      <c r="I51" s="68">
        <v>3.6</v>
      </c>
      <c r="J51" s="68">
        <v>3.6</v>
      </c>
    </row>
    <row r="52" spans="1:10" s="44" customFormat="1" ht="30" customHeight="1">
      <c r="A52" s="66" t="s">
        <v>120</v>
      </c>
      <c r="B52" s="67" t="s">
        <v>121</v>
      </c>
      <c r="C52" s="68">
        <v>4</v>
      </c>
      <c r="D52" s="68">
        <v>0</v>
      </c>
      <c r="E52" s="68">
        <v>3.6</v>
      </c>
      <c r="F52" s="68">
        <f t="shared" si="3"/>
        <v>3.6</v>
      </c>
      <c r="G52" s="68">
        <v>0.9</v>
      </c>
      <c r="H52" s="68">
        <v>0.9</v>
      </c>
      <c r="I52" s="68">
        <v>0.9</v>
      </c>
      <c r="J52" s="68">
        <v>0.9</v>
      </c>
    </row>
    <row r="53" spans="1:10" s="44" customFormat="1" ht="26.25" customHeight="1">
      <c r="A53" s="66" t="s">
        <v>122</v>
      </c>
      <c r="B53" s="67" t="s">
        <v>123</v>
      </c>
      <c r="C53" s="68">
        <v>2.6</v>
      </c>
      <c r="D53" s="68">
        <v>10.16</v>
      </c>
      <c r="E53" s="68">
        <v>3.6</v>
      </c>
      <c r="F53" s="68">
        <f t="shared" si="3"/>
        <v>3.6</v>
      </c>
      <c r="G53" s="68">
        <v>0.9</v>
      </c>
      <c r="H53" s="68">
        <v>0.9</v>
      </c>
      <c r="I53" s="68">
        <v>0.9</v>
      </c>
      <c r="J53" s="68">
        <v>0.9</v>
      </c>
    </row>
    <row r="54" spans="1:10" s="44" customFormat="1" ht="27.75" customHeight="1">
      <c r="A54" s="66" t="s">
        <v>124</v>
      </c>
      <c r="B54" s="67" t="s">
        <v>125</v>
      </c>
      <c r="C54" s="68">
        <v>1013</v>
      </c>
      <c r="D54" s="68">
        <v>1625.9</v>
      </c>
      <c r="E54" s="68">
        <v>2114.3</v>
      </c>
      <c r="F54" s="68">
        <f t="shared" si="3"/>
        <v>3227.4</v>
      </c>
      <c r="G54" s="68">
        <v>735.6</v>
      </c>
      <c r="H54" s="68">
        <v>743.1</v>
      </c>
      <c r="I54" s="68">
        <v>782.8</v>
      </c>
      <c r="J54" s="68">
        <v>965.9</v>
      </c>
    </row>
    <row r="55" spans="1:10" s="44" customFormat="1" ht="24.75" customHeight="1">
      <c r="A55" s="66" t="s">
        <v>126</v>
      </c>
      <c r="B55" s="67" t="s">
        <v>127</v>
      </c>
      <c r="C55" s="68">
        <v>4.7</v>
      </c>
      <c r="D55" s="68">
        <v>3.5</v>
      </c>
      <c r="E55" s="68">
        <v>3.1</v>
      </c>
      <c r="F55" s="68">
        <f t="shared" si="3"/>
        <v>3.0999999999999996</v>
      </c>
      <c r="G55" s="68">
        <v>0.8</v>
      </c>
      <c r="H55" s="68">
        <v>0.8</v>
      </c>
      <c r="I55" s="68">
        <v>0.7</v>
      </c>
      <c r="J55" s="68">
        <v>0.8</v>
      </c>
    </row>
    <row r="56" spans="1:10" s="44" customFormat="1" ht="24" customHeight="1">
      <c r="A56" s="66" t="s">
        <v>128</v>
      </c>
      <c r="B56" s="67" t="s">
        <v>129</v>
      </c>
      <c r="C56" s="68">
        <v>8.2</v>
      </c>
      <c r="D56" s="68">
        <v>18.36</v>
      </c>
      <c r="E56" s="68">
        <v>21.5</v>
      </c>
      <c r="F56" s="68">
        <f t="shared" si="3"/>
        <v>21.5</v>
      </c>
      <c r="G56" s="68"/>
      <c r="H56" s="68">
        <v>16</v>
      </c>
      <c r="I56" s="68">
        <v>5.5</v>
      </c>
      <c r="J56" s="68"/>
    </row>
    <row r="57" spans="1:10" s="72" customFormat="1" ht="42" customHeight="1">
      <c r="A57" s="69" t="s">
        <v>130</v>
      </c>
      <c r="B57" s="70">
        <v>1060</v>
      </c>
      <c r="C57" s="71">
        <f aca="true" t="shared" si="4" ref="C57:J57">C25-C26</f>
        <v>2817.360000000004</v>
      </c>
      <c r="D57" s="71">
        <f t="shared" si="4"/>
        <v>8747.3</v>
      </c>
      <c r="E57" s="71">
        <f t="shared" si="4"/>
        <v>6109.799999999996</v>
      </c>
      <c r="F57" s="71">
        <f t="shared" si="4"/>
        <v>6977.5999999999985</v>
      </c>
      <c r="G57" s="71">
        <f t="shared" si="4"/>
        <v>1806.8999999999978</v>
      </c>
      <c r="H57" s="71">
        <f t="shared" si="4"/>
        <v>2089.4000000000015</v>
      </c>
      <c r="I57" s="71">
        <f t="shared" si="4"/>
        <v>1348.1000000000022</v>
      </c>
      <c r="J57" s="71">
        <f t="shared" si="4"/>
        <v>1733.199999999999</v>
      </c>
    </row>
    <row r="58" spans="1:10" ht="33" customHeight="1">
      <c r="A58" s="57" t="s">
        <v>131</v>
      </c>
      <c r="B58" s="64">
        <v>1070</v>
      </c>
      <c r="C58" s="73"/>
      <c r="D58" s="74"/>
      <c r="E58" s="74"/>
      <c r="F58" s="65"/>
      <c r="G58" s="65"/>
      <c r="H58" s="65"/>
      <c r="I58" s="65"/>
      <c r="J58" s="65"/>
    </row>
    <row r="59" spans="1:10" ht="30" customHeight="1">
      <c r="A59" s="57" t="s">
        <v>132</v>
      </c>
      <c r="B59" s="64">
        <v>1080</v>
      </c>
      <c r="C59" s="73">
        <f aca="true" t="shared" si="5" ref="C59:J59">SUM(C60:C82)</f>
        <v>4002.7000000000007</v>
      </c>
      <c r="D59" s="65">
        <f t="shared" si="5"/>
        <v>4641.55</v>
      </c>
      <c r="E59" s="65">
        <f t="shared" si="5"/>
        <v>5349.7</v>
      </c>
      <c r="F59" s="65">
        <f t="shared" si="5"/>
        <v>6126.36</v>
      </c>
      <c r="G59" s="65">
        <f t="shared" si="5"/>
        <v>1501.2700000000002</v>
      </c>
      <c r="H59" s="65">
        <f t="shared" si="5"/>
        <v>1529.2</v>
      </c>
      <c r="I59" s="65">
        <f t="shared" si="5"/>
        <v>1478.82</v>
      </c>
      <c r="J59" s="65">
        <f t="shared" si="5"/>
        <v>1617.0700000000002</v>
      </c>
    </row>
    <row r="60" spans="1:10" ht="45" customHeight="1">
      <c r="A60" s="66" t="s">
        <v>133</v>
      </c>
      <c r="B60" s="67">
        <v>1081</v>
      </c>
      <c r="C60" s="75"/>
      <c r="D60" s="68"/>
      <c r="E60" s="68"/>
      <c r="F60" s="68"/>
      <c r="G60" s="76"/>
      <c r="H60" s="76"/>
      <c r="I60" s="76"/>
      <c r="J60" s="76"/>
    </row>
    <row r="61" spans="1:10" ht="19.5" customHeight="1">
      <c r="A61" s="66" t="s">
        <v>134</v>
      </c>
      <c r="B61" s="67">
        <v>1082</v>
      </c>
      <c r="C61" s="75"/>
      <c r="D61" s="68"/>
      <c r="E61" s="68"/>
      <c r="F61" s="68"/>
      <c r="G61" s="76"/>
      <c r="H61" s="76"/>
      <c r="I61" s="76"/>
      <c r="J61" s="76"/>
    </row>
    <row r="62" spans="1:10" ht="19.5" customHeight="1">
      <c r="A62" s="66" t="s">
        <v>135</v>
      </c>
      <c r="B62" s="67">
        <v>1083</v>
      </c>
      <c r="C62" s="75"/>
      <c r="D62" s="68"/>
      <c r="E62" s="68"/>
      <c r="F62" s="68"/>
      <c r="G62" s="76"/>
      <c r="H62" s="76"/>
      <c r="I62" s="76"/>
      <c r="J62" s="76"/>
    </row>
    <row r="63" spans="1:10" ht="19.5" customHeight="1">
      <c r="A63" s="66" t="s">
        <v>136</v>
      </c>
      <c r="B63" s="67">
        <v>1084</v>
      </c>
      <c r="C63" s="75"/>
      <c r="D63" s="68"/>
      <c r="E63" s="68"/>
      <c r="F63" s="68"/>
      <c r="G63" s="76"/>
      <c r="H63" s="76"/>
      <c r="I63" s="76"/>
      <c r="J63" s="76"/>
    </row>
    <row r="64" spans="1:10" ht="19.5" customHeight="1">
      <c r="A64" s="66" t="s">
        <v>137</v>
      </c>
      <c r="B64" s="67">
        <v>1085</v>
      </c>
      <c r="C64" s="75"/>
      <c r="D64" s="68"/>
      <c r="E64" s="68"/>
      <c r="F64" s="68"/>
      <c r="G64" s="76"/>
      <c r="H64" s="76"/>
      <c r="I64" s="76"/>
      <c r="J64" s="76"/>
    </row>
    <row r="65" spans="1:10" s="44" customFormat="1" ht="26.25" customHeight="1">
      <c r="A65" s="66" t="s">
        <v>138</v>
      </c>
      <c r="B65" s="67">
        <v>1086</v>
      </c>
      <c r="C65" s="75">
        <v>1.9</v>
      </c>
      <c r="D65" s="68">
        <v>3.68</v>
      </c>
      <c r="E65" s="68">
        <v>2.5</v>
      </c>
      <c r="F65" s="68">
        <f>G65+H65+I65+J65</f>
        <v>2.5</v>
      </c>
      <c r="G65" s="68">
        <v>0.7</v>
      </c>
      <c r="H65" s="68">
        <v>0.9</v>
      </c>
      <c r="I65" s="68"/>
      <c r="J65" s="68">
        <v>0.9</v>
      </c>
    </row>
    <row r="66" spans="1:10" s="44" customFormat="1" ht="26.25" customHeight="1">
      <c r="A66" s="66" t="s">
        <v>139</v>
      </c>
      <c r="B66" s="67">
        <v>1087</v>
      </c>
      <c r="C66" s="75">
        <v>43.4</v>
      </c>
      <c r="D66" s="68">
        <v>41.35</v>
      </c>
      <c r="E66" s="68">
        <v>48</v>
      </c>
      <c r="F66" s="68">
        <f>G66+H66+I66+J66</f>
        <v>48</v>
      </c>
      <c r="G66" s="68">
        <v>12</v>
      </c>
      <c r="H66" s="68">
        <v>12</v>
      </c>
      <c r="I66" s="68">
        <v>12</v>
      </c>
      <c r="J66" s="68">
        <v>12</v>
      </c>
    </row>
    <row r="67" spans="1:10" s="44" customFormat="1" ht="27.75" customHeight="1">
      <c r="A67" s="66" t="s">
        <v>86</v>
      </c>
      <c r="B67" s="67">
        <v>1088</v>
      </c>
      <c r="C67" s="75">
        <v>2476.6</v>
      </c>
      <c r="D67" s="68">
        <v>3033.83</v>
      </c>
      <c r="E67" s="68">
        <v>3981.5</v>
      </c>
      <c r="F67" s="68">
        <f>G67+H67+I67+J67</f>
        <v>4226.4</v>
      </c>
      <c r="G67" s="68">
        <v>1040.2</v>
      </c>
      <c r="H67" s="68">
        <v>1059.6</v>
      </c>
      <c r="I67" s="68">
        <v>1054.6</v>
      </c>
      <c r="J67" s="68">
        <v>1072</v>
      </c>
    </row>
    <row r="68" spans="1:10" s="44" customFormat="1" ht="27.75" customHeight="1">
      <c r="A68" s="66" t="s">
        <v>87</v>
      </c>
      <c r="B68" s="67" t="s">
        <v>140</v>
      </c>
      <c r="C68" s="75"/>
      <c r="D68" s="68">
        <v>513.19</v>
      </c>
      <c r="E68" s="68"/>
      <c r="F68" s="68"/>
      <c r="G68" s="68"/>
      <c r="H68" s="68"/>
      <c r="I68" s="68"/>
      <c r="J68" s="68"/>
    </row>
    <row r="69" spans="1:10" s="44" customFormat="1" ht="31.5" customHeight="1">
      <c r="A69" s="66" t="s">
        <v>89</v>
      </c>
      <c r="B69" s="67">
        <v>1089</v>
      </c>
      <c r="C69" s="75">
        <v>1082.7</v>
      </c>
      <c r="D69" s="68">
        <v>631.71</v>
      </c>
      <c r="E69" s="68">
        <v>875.9</v>
      </c>
      <c r="F69" s="68">
        <f>G69+H69+I69+J69</f>
        <v>929.8</v>
      </c>
      <c r="G69" s="68">
        <v>228.9</v>
      </c>
      <c r="H69" s="68">
        <v>233.1</v>
      </c>
      <c r="I69" s="68">
        <v>232</v>
      </c>
      <c r="J69" s="68">
        <v>235.8</v>
      </c>
    </row>
    <row r="70" spans="1:10" s="44" customFormat="1" ht="42" customHeight="1">
      <c r="A70" s="66" t="s">
        <v>141</v>
      </c>
      <c r="B70" s="67">
        <v>1090</v>
      </c>
      <c r="C70" s="75">
        <v>26.4</v>
      </c>
      <c r="D70" s="68">
        <v>69.23</v>
      </c>
      <c r="E70" s="68">
        <v>25</v>
      </c>
      <c r="F70" s="68">
        <f>G70+H70+I70+J70</f>
        <v>25</v>
      </c>
      <c r="G70" s="68">
        <v>6</v>
      </c>
      <c r="H70" s="68">
        <v>6</v>
      </c>
      <c r="I70" s="68">
        <v>6</v>
      </c>
      <c r="J70" s="68">
        <v>7</v>
      </c>
    </row>
    <row r="71" spans="1:10" s="44" customFormat="1" ht="42" customHeight="1">
      <c r="A71" s="66" t="s">
        <v>142</v>
      </c>
      <c r="B71" s="67">
        <v>1091</v>
      </c>
      <c r="C71" s="75"/>
      <c r="D71" s="68"/>
      <c r="E71" s="68"/>
      <c r="F71" s="68"/>
      <c r="G71" s="68"/>
      <c r="H71" s="68"/>
      <c r="I71" s="68"/>
      <c r="J71" s="68"/>
    </row>
    <row r="72" spans="1:10" s="44" customFormat="1" ht="46.5" customHeight="1">
      <c r="A72" s="66" t="s">
        <v>143</v>
      </c>
      <c r="B72" s="67">
        <v>1092</v>
      </c>
      <c r="C72" s="75"/>
      <c r="D72" s="68"/>
      <c r="E72" s="68"/>
      <c r="F72" s="68">
        <f>G72+H72+I72+J72</f>
        <v>5</v>
      </c>
      <c r="G72" s="68"/>
      <c r="H72" s="68"/>
      <c r="I72" s="68">
        <v>5</v>
      </c>
      <c r="J72" s="68"/>
    </row>
    <row r="73" spans="1:10" s="44" customFormat="1" ht="40.5" customHeight="1">
      <c r="A73" s="66" t="s">
        <v>144</v>
      </c>
      <c r="B73" s="67">
        <v>1093</v>
      </c>
      <c r="C73" s="75"/>
      <c r="D73" s="68"/>
      <c r="E73" s="68"/>
      <c r="F73" s="68">
        <f>G73+H73+I73+J73</f>
        <v>50</v>
      </c>
      <c r="G73" s="68"/>
      <c r="H73" s="68">
        <v>50</v>
      </c>
      <c r="I73" s="68"/>
      <c r="J73" s="68"/>
    </row>
    <row r="74" spans="1:10" s="44" customFormat="1" ht="39.75" customHeight="1">
      <c r="A74" s="66" t="s">
        <v>145</v>
      </c>
      <c r="B74" s="67">
        <v>1094</v>
      </c>
      <c r="C74" s="75">
        <v>29.8</v>
      </c>
      <c r="D74" s="68">
        <v>18.67</v>
      </c>
      <c r="E74" s="68">
        <v>28.8</v>
      </c>
      <c r="F74" s="68">
        <f>G74+H74+I74+J74</f>
        <v>28.8</v>
      </c>
      <c r="G74" s="68">
        <v>7.2</v>
      </c>
      <c r="H74" s="68">
        <v>7.2</v>
      </c>
      <c r="I74" s="68">
        <v>7.2</v>
      </c>
      <c r="J74" s="68">
        <v>7.2</v>
      </c>
    </row>
    <row r="75" spans="1:10" s="44" customFormat="1" ht="30" customHeight="1">
      <c r="A75" s="66" t="s">
        <v>146</v>
      </c>
      <c r="B75" s="67">
        <v>1095</v>
      </c>
      <c r="C75" s="75"/>
      <c r="D75" s="68"/>
      <c r="E75" s="68"/>
      <c r="F75" s="68">
        <f>G75+H75+I75+J75</f>
        <v>370</v>
      </c>
      <c r="G75" s="68">
        <v>100</v>
      </c>
      <c r="H75" s="68">
        <v>50</v>
      </c>
      <c r="I75" s="68">
        <v>50</v>
      </c>
      <c r="J75" s="68">
        <v>170</v>
      </c>
    </row>
    <row r="76" spans="1:10" s="44" customFormat="1" ht="26.25" customHeight="1">
      <c r="A76" s="66" t="s">
        <v>147</v>
      </c>
      <c r="B76" s="67">
        <v>1096</v>
      </c>
      <c r="C76" s="75"/>
      <c r="D76" s="68"/>
      <c r="E76" s="68"/>
      <c r="F76" s="68"/>
      <c r="G76" s="68"/>
      <c r="H76" s="68"/>
      <c r="I76" s="68"/>
      <c r="J76" s="68"/>
    </row>
    <row r="77" spans="1:10" s="44" customFormat="1" ht="27.75" customHeight="1">
      <c r="A77" s="66" t="s">
        <v>148</v>
      </c>
      <c r="B77" s="67">
        <v>1097</v>
      </c>
      <c r="C77" s="75"/>
      <c r="D77" s="68"/>
      <c r="E77" s="68"/>
      <c r="F77" s="68"/>
      <c r="G77" s="68"/>
      <c r="H77" s="68"/>
      <c r="I77" s="68"/>
      <c r="J77" s="68"/>
    </row>
    <row r="78" spans="1:10" s="44" customFormat="1" ht="43.5" customHeight="1">
      <c r="A78" s="66" t="s">
        <v>149</v>
      </c>
      <c r="B78" s="67">
        <v>1098</v>
      </c>
      <c r="C78" s="75"/>
      <c r="D78" s="68"/>
      <c r="E78" s="68"/>
      <c r="F78" s="68"/>
      <c r="G78" s="68"/>
      <c r="H78" s="68"/>
      <c r="I78" s="68"/>
      <c r="J78" s="68"/>
    </row>
    <row r="79" spans="1:10" s="44" customFormat="1" ht="43.5" customHeight="1">
      <c r="A79" s="66" t="s">
        <v>150</v>
      </c>
      <c r="B79" s="67">
        <v>1099</v>
      </c>
      <c r="C79" s="75"/>
      <c r="D79" s="77">
        <v>5.67</v>
      </c>
      <c r="E79" s="68"/>
      <c r="F79" s="68"/>
      <c r="G79" s="68"/>
      <c r="H79" s="68"/>
      <c r="I79" s="68"/>
      <c r="J79" s="68"/>
    </row>
    <row r="80" spans="1:10" s="44" customFormat="1" ht="63.75" customHeight="1">
      <c r="A80" s="66" t="s">
        <v>151</v>
      </c>
      <c r="B80" s="67">
        <v>1100</v>
      </c>
      <c r="C80" s="75"/>
      <c r="D80" s="68"/>
      <c r="E80" s="68"/>
      <c r="F80" s="68"/>
      <c r="G80" s="68"/>
      <c r="H80" s="68"/>
      <c r="I80" s="68"/>
      <c r="J80" s="68"/>
    </row>
    <row r="81" spans="1:10" s="44" customFormat="1" ht="30" customHeight="1">
      <c r="A81" s="66" t="s">
        <v>152</v>
      </c>
      <c r="B81" s="67">
        <v>1101</v>
      </c>
      <c r="C81" s="75"/>
      <c r="D81" s="68"/>
      <c r="E81" s="68"/>
      <c r="F81" s="68"/>
      <c r="G81" s="68"/>
      <c r="H81" s="68"/>
      <c r="I81" s="68"/>
      <c r="J81" s="68"/>
    </row>
    <row r="82" spans="1:11" s="44" customFormat="1" ht="19.5" customHeight="1">
      <c r="A82" s="66" t="s">
        <v>153</v>
      </c>
      <c r="B82" s="67">
        <v>1102</v>
      </c>
      <c r="C82" s="75">
        <f>C84+C85+C86+C91+C96</f>
        <v>341.90000000000003</v>
      </c>
      <c r="D82" s="68">
        <f>D84+D85+D86+D91+D96</f>
        <v>324.22</v>
      </c>
      <c r="E82" s="68">
        <f>E84+E85+E86+E91+E96</f>
        <v>388</v>
      </c>
      <c r="F82" s="68">
        <f>G82+H82+I82+J82</f>
        <v>440.86</v>
      </c>
      <c r="G82" s="68">
        <f>G84+G85+G86+G91+G96</f>
        <v>106.27000000000001</v>
      </c>
      <c r="H82" s="68">
        <f>H84+H85+H86+H91+H96</f>
        <v>110.4</v>
      </c>
      <c r="I82" s="68">
        <f>I84+I85+I86+I91+I96</f>
        <v>112.02</v>
      </c>
      <c r="J82" s="68">
        <f>J84+J85+J86+J91+J96</f>
        <v>112.17</v>
      </c>
      <c r="K82" s="78"/>
    </row>
    <row r="83" spans="1:10" s="44" customFormat="1" ht="19.5" customHeight="1">
      <c r="A83" s="66" t="s">
        <v>95</v>
      </c>
      <c r="B83" s="67"/>
      <c r="C83" s="75"/>
      <c r="D83" s="68"/>
      <c r="E83" s="68"/>
      <c r="F83" s="68"/>
      <c r="G83" s="68"/>
      <c r="H83" s="68"/>
      <c r="I83" s="68"/>
      <c r="J83" s="68"/>
    </row>
    <row r="84" spans="1:10" s="44" customFormat="1" ht="19.5" customHeight="1">
      <c r="A84" s="66" t="s">
        <v>154</v>
      </c>
      <c r="B84" s="67" t="s">
        <v>155</v>
      </c>
      <c r="C84" s="75">
        <v>87</v>
      </c>
      <c r="D84" s="68">
        <v>123.14</v>
      </c>
      <c r="E84" s="68">
        <v>96</v>
      </c>
      <c r="F84" s="68">
        <f>G84+H84+I84+J84</f>
        <v>96</v>
      </c>
      <c r="G84" s="68">
        <v>24</v>
      </c>
      <c r="H84" s="68">
        <v>24</v>
      </c>
      <c r="I84" s="68">
        <v>24</v>
      </c>
      <c r="J84" s="68">
        <v>24</v>
      </c>
    </row>
    <row r="85" spans="1:10" s="44" customFormat="1" ht="19.5" customHeight="1">
      <c r="A85" s="66" t="s">
        <v>156</v>
      </c>
      <c r="B85" s="67" t="s">
        <v>157</v>
      </c>
      <c r="C85" s="75">
        <v>149</v>
      </c>
      <c r="D85" s="68">
        <v>27.78</v>
      </c>
      <c r="E85" s="68">
        <v>144.7</v>
      </c>
      <c r="F85" s="68">
        <f>G85+H85+I85+J85</f>
        <v>144.66</v>
      </c>
      <c r="G85" s="68">
        <v>36.07</v>
      </c>
      <c r="H85" s="68">
        <v>36</v>
      </c>
      <c r="I85" s="68">
        <v>36.32</v>
      </c>
      <c r="J85" s="68">
        <v>36.27</v>
      </c>
    </row>
    <row r="86" spans="1:10" s="44" customFormat="1" ht="19.5" customHeight="1">
      <c r="A86" s="66" t="s">
        <v>93</v>
      </c>
      <c r="B86" s="67" t="s">
        <v>158</v>
      </c>
      <c r="C86" s="75">
        <f>C88+C89+C90</f>
        <v>38.5</v>
      </c>
      <c r="D86" s="68">
        <f>D88+D89+D90</f>
        <v>76.49000000000001</v>
      </c>
      <c r="E86" s="68">
        <v>63</v>
      </c>
      <c r="F86" s="68">
        <f>G86+H86+I86+J86</f>
        <v>115.9</v>
      </c>
      <c r="G86" s="68">
        <f>G88+G89+G90</f>
        <v>23.8</v>
      </c>
      <c r="H86" s="68">
        <f>H88+H89+H90</f>
        <v>29.900000000000002</v>
      </c>
      <c r="I86" s="68">
        <f>I88+I89+I90</f>
        <v>30.5</v>
      </c>
      <c r="J86" s="68">
        <f>J88+J89+J90</f>
        <v>31.7</v>
      </c>
    </row>
    <row r="87" spans="1:10" s="44" customFormat="1" ht="19.5" customHeight="1">
      <c r="A87" s="66" t="s">
        <v>95</v>
      </c>
      <c r="B87" s="67"/>
      <c r="C87" s="75"/>
      <c r="D87" s="68"/>
      <c r="E87" s="68"/>
      <c r="F87" s="68"/>
      <c r="G87" s="68"/>
      <c r="H87" s="68"/>
      <c r="I87" s="68"/>
      <c r="J87" s="68"/>
    </row>
    <row r="88" spans="1:10" s="44" customFormat="1" ht="19.5" customHeight="1">
      <c r="A88" s="66" t="s">
        <v>159</v>
      </c>
      <c r="B88" s="67" t="s">
        <v>160</v>
      </c>
      <c r="C88" s="75">
        <v>36.6</v>
      </c>
      <c r="D88" s="68">
        <v>74.84</v>
      </c>
      <c r="E88" s="68">
        <v>60</v>
      </c>
      <c r="F88" s="68">
        <f>G88+H88+I88+J88</f>
        <v>112.9</v>
      </c>
      <c r="G88" s="68">
        <v>23.1</v>
      </c>
      <c r="H88" s="68">
        <v>29.1</v>
      </c>
      <c r="I88" s="68">
        <v>29.7</v>
      </c>
      <c r="J88" s="68">
        <v>31</v>
      </c>
    </row>
    <row r="89" spans="1:10" s="44" customFormat="1" ht="19.5" customHeight="1">
      <c r="A89" s="66" t="s">
        <v>96</v>
      </c>
      <c r="B89" s="67" t="s">
        <v>161</v>
      </c>
      <c r="C89" s="75">
        <v>0</v>
      </c>
      <c r="D89" s="68">
        <v>0</v>
      </c>
      <c r="E89" s="68"/>
      <c r="F89" s="68"/>
      <c r="G89" s="68"/>
      <c r="H89" s="68"/>
      <c r="I89" s="68"/>
      <c r="J89" s="68"/>
    </row>
    <row r="90" spans="1:10" s="44" customFormat="1" ht="19.5" customHeight="1">
      <c r="A90" s="66" t="s">
        <v>98</v>
      </c>
      <c r="B90" s="67" t="s">
        <v>162</v>
      </c>
      <c r="C90" s="75">
        <v>1.9</v>
      </c>
      <c r="D90" s="68">
        <v>1.65</v>
      </c>
      <c r="E90" s="68">
        <v>3</v>
      </c>
      <c r="F90" s="68">
        <f>G90+H90+I90+J90</f>
        <v>3</v>
      </c>
      <c r="G90" s="68">
        <v>0.7</v>
      </c>
      <c r="H90" s="68">
        <v>0.8</v>
      </c>
      <c r="I90" s="68">
        <v>0.8</v>
      </c>
      <c r="J90" s="68">
        <v>0.7</v>
      </c>
    </row>
    <row r="91" spans="1:10" s="44" customFormat="1" ht="19.5" customHeight="1">
      <c r="A91" s="66" t="s">
        <v>163</v>
      </c>
      <c r="B91" s="67" t="s">
        <v>164</v>
      </c>
      <c r="C91" s="75">
        <f>C93+C94+C95</f>
        <v>36.3</v>
      </c>
      <c r="D91" s="68">
        <f>D93+D94+D95</f>
        <v>60.56</v>
      </c>
      <c r="E91" s="68">
        <v>40.5</v>
      </c>
      <c r="F91" s="68">
        <f>G91+H91+I91+J91</f>
        <v>40.5</v>
      </c>
      <c r="G91" s="68">
        <f>G93+G94+G95</f>
        <v>10.9</v>
      </c>
      <c r="H91" s="68">
        <f>H93+H94+H95</f>
        <v>10.1</v>
      </c>
      <c r="I91" s="68">
        <f>I93+I94+I95</f>
        <v>9.7</v>
      </c>
      <c r="J91" s="68">
        <f>J93+J94+J95</f>
        <v>9.8</v>
      </c>
    </row>
    <row r="92" spans="1:10" s="44" customFormat="1" ht="19.5" customHeight="1">
      <c r="A92" s="66" t="s">
        <v>95</v>
      </c>
      <c r="B92" s="67"/>
      <c r="C92" s="75"/>
      <c r="D92" s="68"/>
      <c r="E92" s="68"/>
      <c r="F92" s="68"/>
      <c r="G92" s="68"/>
      <c r="H92" s="68"/>
      <c r="I92" s="68"/>
      <c r="J92" s="68"/>
    </row>
    <row r="93" spans="1:10" s="44" customFormat="1" ht="19.5" customHeight="1">
      <c r="A93" s="66" t="s">
        <v>165</v>
      </c>
      <c r="B93" s="67" t="s">
        <v>166</v>
      </c>
      <c r="C93" s="75">
        <v>33.5</v>
      </c>
      <c r="D93" s="68">
        <v>51.84</v>
      </c>
      <c r="E93" s="68">
        <v>32</v>
      </c>
      <c r="F93" s="68">
        <f>G93+H93+I93+J93</f>
        <v>32</v>
      </c>
      <c r="G93" s="68">
        <v>7.8</v>
      </c>
      <c r="H93" s="68">
        <v>8</v>
      </c>
      <c r="I93" s="68">
        <v>8.1</v>
      </c>
      <c r="J93" s="68">
        <v>8.1</v>
      </c>
    </row>
    <row r="94" spans="1:10" s="44" customFormat="1" ht="19.5" customHeight="1">
      <c r="A94" s="66" t="s">
        <v>167</v>
      </c>
      <c r="B94" s="67" t="s">
        <v>168</v>
      </c>
      <c r="C94" s="75">
        <v>0</v>
      </c>
      <c r="D94" s="68">
        <v>3.24</v>
      </c>
      <c r="E94" s="68">
        <v>2</v>
      </c>
      <c r="F94" s="68">
        <f>G94+H94+I94+J94</f>
        <v>2</v>
      </c>
      <c r="G94" s="68">
        <v>1.5</v>
      </c>
      <c r="H94" s="68">
        <v>0.5</v>
      </c>
      <c r="I94" s="68"/>
      <c r="J94" s="68"/>
    </row>
    <row r="95" spans="1:10" s="44" customFormat="1" ht="19.5" customHeight="1">
      <c r="A95" s="66" t="s">
        <v>169</v>
      </c>
      <c r="B95" s="67" t="s">
        <v>170</v>
      </c>
      <c r="C95" s="75">
        <v>2.8</v>
      </c>
      <c r="D95" s="68">
        <v>5.48</v>
      </c>
      <c r="E95" s="68">
        <v>6.5</v>
      </c>
      <c r="F95" s="68">
        <f>G95+H95+I95+J95</f>
        <v>6.500000000000001</v>
      </c>
      <c r="G95" s="68">
        <v>1.6</v>
      </c>
      <c r="H95" s="68">
        <v>1.6</v>
      </c>
      <c r="I95" s="68">
        <v>1.6</v>
      </c>
      <c r="J95" s="68">
        <v>1.7000000000000002</v>
      </c>
    </row>
    <row r="96" spans="1:10" s="44" customFormat="1" ht="19.5" customHeight="1">
      <c r="A96" s="66" t="s">
        <v>171</v>
      </c>
      <c r="B96" s="67" t="s">
        <v>172</v>
      </c>
      <c r="C96" s="75">
        <f>C98+C99+C100</f>
        <v>31.099999999999998</v>
      </c>
      <c r="D96" s="68">
        <f>D98+D99+D100</f>
        <v>36.25</v>
      </c>
      <c r="E96" s="68">
        <v>43.8</v>
      </c>
      <c r="F96" s="68">
        <f>G96+H96+I96+J96</f>
        <v>43.8</v>
      </c>
      <c r="G96" s="68">
        <f>G98+G99+G100</f>
        <v>11.5</v>
      </c>
      <c r="H96" s="68">
        <f>H98+H99+H100</f>
        <v>10.4</v>
      </c>
      <c r="I96" s="68">
        <f>I98+I99+I100</f>
        <v>11.5</v>
      </c>
      <c r="J96" s="68">
        <f>J98+J99+J100</f>
        <v>10.4</v>
      </c>
    </row>
    <row r="97" spans="1:10" s="44" customFormat="1" ht="19.5" customHeight="1">
      <c r="A97" s="66" t="s">
        <v>95</v>
      </c>
      <c r="B97" s="67"/>
      <c r="C97" s="75"/>
      <c r="D97" s="68"/>
      <c r="E97" s="68"/>
      <c r="F97" s="68"/>
      <c r="G97" s="68"/>
      <c r="H97" s="68"/>
      <c r="I97" s="68"/>
      <c r="J97" s="68"/>
    </row>
    <row r="98" spans="1:10" s="44" customFormat="1" ht="19.5" customHeight="1">
      <c r="A98" s="66" t="s">
        <v>173</v>
      </c>
      <c r="B98" s="67" t="s">
        <v>174</v>
      </c>
      <c r="C98" s="75">
        <v>1.5</v>
      </c>
      <c r="D98" s="68">
        <v>0</v>
      </c>
      <c r="E98" s="68">
        <v>1.8</v>
      </c>
      <c r="F98" s="68">
        <f>G98+H98+I98+J98</f>
        <v>1.7999999999999998</v>
      </c>
      <c r="G98" s="68">
        <v>0.5</v>
      </c>
      <c r="H98" s="68">
        <v>0.4</v>
      </c>
      <c r="I98" s="68">
        <v>0.5</v>
      </c>
      <c r="J98" s="68">
        <v>0.4</v>
      </c>
    </row>
    <row r="99" spans="1:10" s="44" customFormat="1" ht="19.5" customHeight="1">
      <c r="A99" s="66" t="s">
        <v>175</v>
      </c>
      <c r="B99" s="67" t="s">
        <v>176</v>
      </c>
      <c r="C99" s="75">
        <v>4.7</v>
      </c>
      <c r="D99" s="68">
        <v>0.75</v>
      </c>
      <c r="E99" s="68">
        <v>6</v>
      </c>
      <c r="F99" s="68">
        <f>G99+H99+I99+J99</f>
        <v>6</v>
      </c>
      <c r="G99" s="68">
        <v>2</v>
      </c>
      <c r="H99" s="68">
        <v>1</v>
      </c>
      <c r="I99" s="68">
        <v>2</v>
      </c>
      <c r="J99" s="68">
        <v>1</v>
      </c>
    </row>
    <row r="100" spans="1:10" s="44" customFormat="1" ht="19.5" customHeight="1">
      <c r="A100" s="66" t="s">
        <v>124</v>
      </c>
      <c r="B100" s="67" t="s">
        <v>177</v>
      </c>
      <c r="C100" s="75">
        <v>24.9</v>
      </c>
      <c r="D100" s="68">
        <v>35.5</v>
      </c>
      <c r="E100" s="68">
        <v>36</v>
      </c>
      <c r="F100" s="68">
        <f>G100+H100+I100+J100</f>
        <v>36</v>
      </c>
      <c r="G100" s="68">
        <v>9</v>
      </c>
      <c r="H100" s="68">
        <v>9</v>
      </c>
      <c r="I100" s="68">
        <v>9</v>
      </c>
      <c r="J100" s="68">
        <v>9</v>
      </c>
    </row>
    <row r="101" spans="1:10" ht="19.5" customHeight="1">
      <c r="A101" s="57" t="s">
        <v>178</v>
      </c>
      <c r="B101" s="64">
        <v>1110</v>
      </c>
      <c r="C101" s="79">
        <v>0</v>
      </c>
      <c r="D101" s="65">
        <f>SUM(D102:D107)</f>
        <v>0</v>
      </c>
      <c r="E101" s="65">
        <v>0</v>
      </c>
      <c r="F101" s="65">
        <f>SUM(F102:F107)</f>
        <v>0</v>
      </c>
      <c r="G101" s="65">
        <f>SUM(G102:G107)</f>
        <v>0</v>
      </c>
      <c r="H101" s="65">
        <f>SUM(H102:H107)</f>
        <v>0</v>
      </c>
      <c r="I101" s="65">
        <f>SUM(I102:I107)</f>
        <v>0</v>
      </c>
      <c r="J101" s="65">
        <f>SUM(J102:J107)</f>
        <v>0</v>
      </c>
    </row>
    <row r="102" spans="1:10" s="44" customFormat="1" ht="19.5" customHeight="1">
      <c r="A102" s="66" t="s">
        <v>179</v>
      </c>
      <c r="B102" s="67">
        <v>1111</v>
      </c>
      <c r="C102" s="75"/>
      <c r="D102" s="68"/>
      <c r="E102" s="68"/>
      <c r="F102" s="68"/>
      <c r="G102" s="68"/>
      <c r="H102" s="68"/>
      <c r="I102" s="68"/>
      <c r="J102" s="68"/>
    </row>
    <row r="103" spans="1:10" s="44" customFormat="1" ht="19.5" customHeight="1">
      <c r="A103" s="66" t="s">
        <v>180</v>
      </c>
      <c r="B103" s="67">
        <v>1112</v>
      </c>
      <c r="C103" s="75"/>
      <c r="D103" s="68"/>
      <c r="E103" s="68"/>
      <c r="F103" s="68"/>
      <c r="G103" s="68"/>
      <c r="H103" s="68"/>
      <c r="I103" s="68"/>
      <c r="J103" s="68"/>
    </row>
    <row r="104" spans="1:10" s="44" customFormat="1" ht="19.5" customHeight="1">
      <c r="A104" s="66" t="s">
        <v>86</v>
      </c>
      <c r="B104" s="67">
        <v>1113</v>
      </c>
      <c r="C104" s="75"/>
      <c r="D104" s="68"/>
      <c r="E104" s="68"/>
      <c r="F104" s="68"/>
      <c r="G104" s="68"/>
      <c r="H104" s="68"/>
      <c r="I104" s="68"/>
      <c r="J104" s="68"/>
    </row>
    <row r="105" spans="1:10" s="44" customFormat="1" ht="19.5" customHeight="1">
      <c r="A105" s="66" t="s">
        <v>91</v>
      </c>
      <c r="B105" s="67">
        <v>1114</v>
      </c>
      <c r="C105" s="75"/>
      <c r="D105" s="68"/>
      <c r="E105" s="68"/>
      <c r="F105" s="68"/>
      <c r="G105" s="68"/>
      <c r="H105" s="68"/>
      <c r="I105" s="68"/>
      <c r="J105" s="68"/>
    </row>
    <row r="106" spans="1:10" s="44" customFormat="1" ht="19.5" customHeight="1">
      <c r="A106" s="66" t="s">
        <v>181</v>
      </c>
      <c r="B106" s="67">
        <v>1115</v>
      </c>
      <c r="C106" s="75"/>
      <c r="D106" s="68"/>
      <c r="E106" s="68"/>
      <c r="F106" s="68"/>
      <c r="G106" s="68"/>
      <c r="H106" s="68"/>
      <c r="I106" s="68"/>
      <c r="J106" s="68"/>
    </row>
    <row r="107" spans="1:10" s="44" customFormat="1" ht="19.5" customHeight="1">
      <c r="A107" s="66" t="s">
        <v>182</v>
      </c>
      <c r="B107" s="67">
        <v>1116</v>
      </c>
      <c r="C107" s="75"/>
      <c r="D107" s="68"/>
      <c r="E107" s="68"/>
      <c r="F107" s="68"/>
      <c r="G107" s="68"/>
      <c r="H107" s="68"/>
      <c r="I107" s="68"/>
      <c r="J107" s="68"/>
    </row>
    <row r="108" spans="1:10" s="44" customFormat="1" ht="19.5" customHeight="1">
      <c r="A108" s="80" t="s">
        <v>183</v>
      </c>
      <c r="B108" s="64">
        <v>1120</v>
      </c>
      <c r="C108" s="73">
        <f>SUM(C109:C121)</f>
        <v>1521.5</v>
      </c>
      <c r="D108" s="65">
        <f>SUM(D109:D121)</f>
        <v>3966.3699999999994</v>
      </c>
      <c r="E108" s="65">
        <f>SUM(E109:E121)</f>
        <v>760</v>
      </c>
      <c r="F108" s="65">
        <f>SUM(F109:F120)</f>
        <v>850</v>
      </c>
      <c r="G108" s="65">
        <f>SUM(G109:G120)</f>
        <v>211.3</v>
      </c>
      <c r="H108" s="65">
        <f>SUM(H109:H120)</f>
        <v>211.2</v>
      </c>
      <c r="I108" s="65">
        <f>SUM(I109:I120)</f>
        <v>216.3</v>
      </c>
      <c r="J108" s="65">
        <f>SUM(J109:J120)</f>
        <v>211.2</v>
      </c>
    </row>
    <row r="109" spans="1:10" s="44" customFormat="1" ht="19.5" customHeight="1">
      <c r="A109" s="66" t="s">
        <v>184</v>
      </c>
      <c r="B109" s="67">
        <v>1121</v>
      </c>
      <c r="C109" s="75"/>
      <c r="D109" s="68"/>
      <c r="E109" s="68"/>
      <c r="F109" s="68"/>
      <c r="G109" s="68"/>
      <c r="H109" s="68"/>
      <c r="I109" s="68"/>
      <c r="J109" s="68"/>
    </row>
    <row r="110" spans="1:10" s="44" customFormat="1" ht="19.5" customHeight="1">
      <c r="A110" s="66" t="s">
        <v>185</v>
      </c>
      <c r="B110" s="67">
        <v>1122</v>
      </c>
      <c r="C110" s="75"/>
      <c r="D110" s="68">
        <v>10.79</v>
      </c>
      <c r="E110" s="68"/>
      <c r="F110" s="68"/>
      <c r="G110" s="68"/>
      <c r="H110" s="68"/>
      <c r="I110" s="68"/>
      <c r="J110" s="68"/>
    </row>
    <row r="111" spans="1:10" s="44" customFormat="1" ht="19.5" customHeight="1">
      <c r="A111" s="66" t="s">
        <v>186</v>
      </c>
      <c r="B111" s="67">
        <v>1123</v>
      </c>
      <c r="C111" s="75"/>
      <c r="D111" s="68"/>
      <c r="E111" s="68"/>
      <c r="F111" s="68"/>
      <c r="G111" s="68"/>
      <c r="H111" s="68"/>
      <c r="I111" s="68"/>
      <c r="J111" s="68"/>
    </row>
    <row r="112" spans="1:10" s="44" customFormat="1" ht="19.5" customHeight="1">
      <c r="A112" s="66" t="s">
        <v>187</v>
      </c>
      <c r="B112" s="67">
        <v>1124</v>
      </c>
      <c r="C112" s="75"/>
      <c r="D112" s="68"/>
      <c r="E112" s="68"/>
      <c r="F112" s="68"/>
      <c r="G112" s="68"/>
      <c r="H112" s="68"/>
      <c r="I112" s="68"/>
      <c r="J112" s="68"/>
    </row>
    <row r="113" spans="1:10" s="44" customFormat="1" ht="19.5" customHeight="1">
      <c r="A113" s="66" t="s">
        <v>188</v>
      </c>
      <c r="B113" s="67">
        <v>1125</v>
      </c>
      <c r="C113" s="75"/>
      <c r="D113" s="68"/>
      <c r="E113" s="68"/>
      <c r="F113" s="68"/>
      <c r="G113" s="68"/>
      <c r="H113" s="68"/>
      <c r="I113" s="68"/>
      <c r="J113" s="68"/>
    </row>
    <row r="114" spans="1:10" s="44" customFormat="1" ht="19.5" customHeight="1">
      <c r="A114" s="66" t="s">
        <v>189</v>
      </c>
      <c r="B114" s="67" t="s">
        <v>190</v>
      </c>
      <c r="C114" s="75">
        <v>919.1</v>
      </c>
      <c r="D114" s="68">
        <v>781.5</v>
      </c>
      <c r="E114" s="68">
        <v>730</v>
      </c>
      <c r="F114" s="68">
        <f>G114+H114+I114+J114</f>
        <v>820</v>
      </c>
      <c r="G114" s="68">
        <v>205</v>
      </c>
      <c r="H114" s="68">
        <v>205</v>
      </c>
      <c r="I114" s="68">
        <v>205</v>
      </c>
      <c r="J114" s="68">
        <v>205</v>
      </c>
    </row>
    <row r="115" spans="1:10" s="44" customFormat="1" ht="19.5" customHeight="1">
      <c r="A115" s="66" t="s">
        <v>191</v>
      </c>
      <c r="B115" s="67" t="s">
        <v>192</v>
      </c>
      <c r="C115" s="75"/>
      <c r="D115" s="68">
        <v>3036.45</v>
      </c>
      <c r="E115" s="68"/>
      <c r="F115" s="68"/>
      <c r="G115" s="68"/>
      <c r="H115" s="68"/>
      <c r="I115" s="68"/>
      <c r="J115" s="68"/>
    </row>
    <row r="116" spans="1:10" s="44" customFormat="1" ht="19.5" customHeight="1">
      <c r="A116" s="66" t="s">
        <v>193</v>
      </c>
      <c r="B116" s="67" t="s">
        <v>194</v>
      </c>
      <c r="C116" s="75">
        <v>41</v>
      </c>
      <c r="D116" s="68">
        <v>20.39</v>
      </c>
      <c r="E116" s="68">
        <v>25</v>
      </c>
      <c r="F116" s="68">
        <f>G116+H116+I116+J116</f>
        <v>25</v>
      </c>
      <c r="G116" s="68">
        <v>6.3</v>
      </c>
      <c r="H116" s="68">
        <v>6.2</v>
      </c>
      <c r="I116" s="68">
        <v>6.3</v>
      </c>
      <c r="J116" s="68">
        <v>6.2</v>
      </c>
    </row>
    <row r="117" spans="1:10" s="44" customFormat="1" ht="19.5" customHeight="1">
      <c r="A117" s="66" t="s">
        <v>195</v>
      </c>
      <c r="B117" s="67" t="s">
        <v>196</v>
      </c>
      <c r="C117" s="75">
        <v>277.8</v>
      </c>
      <c r="D117" s="68">
        <v>0</v>
      </c>
      <c r="E117" s="68">
        <v>0</v>
      </c>
      <c r="F117" s="68">
        <f>G117+H117+I117+J117</f>
        <v>0</v>
      </c>
      <c r="G117" s="68"/>
      <c r="H117" s="68"/>
      <c r="I117" s="68"/>
      <c r="J117" s="68"/>
    </row>
    <row r="118" spans="1:10" s="44" customFormat="1" ht="19.5" customHeight="1">
      <c r="A118" s="66" t="s">
        <v>197</v>
      </c>
      <c r="B118" s="67" t="s">
        <v>198</v>
      </c>
      <c r="C118" s="75">
        <v>10.5</v>
      </c>
      <c r="D118" s="68">
        <v>4.68</v>
      </c>
      <c r="E118" s="68">
        <v>5</v>
      </c>
      <c r="F118" s="68">
        <f>G118+H118+I118+J118</f>
        <v>5</v>
      </c>
      <c r="G118" s="68"/>
      <c r="H118" s="68"/>
      <c r="I118" s="68">
        <v>5</v>
      </c>
      <c r="J118" s="68"/>
    </row>
    <row r="119" spans="1:10" s="44" customFormat="1" ht="19.5" customHeight="1">
      <c r="A119" s="66" t="s">
        <v>199</v>
      </c>
      <c r="B119" s="67" t="s">
        <v>200</v>
      </c>
      <c r="C119" s="75">
        <v>273.1</v>
      </c>
      <c r="D119" s="68">
        <v>61.69</v>
      </c>
      <c r="E119" s="68"/>
      <c r="F119" s="68"/>
      <c r="G119" s="68"/>
      <c r="H119" s="68"/>
      <c r="I119" s="68"/>
      <c r="J119" s="68"/>
    </row>
    <row r="120" spans="1:10" s="44" customFormat="1" ht="19.5" customHeight="1">
      <c r="A120" s="66" t="s">
        <v>124</v>
      </c>
      <c r="B120" s="67" t="s">
        <v>201</v>
      </c>
      <c r="C120" s="75"/>
      <c r="D120" s="68">
        <v>30.2</v>
      </c>
      <c r="E120" s="68"/>
      <c r="F120" s="68"/>
      <c r="G120" s="68"/>
      <c r="H120" s="68"/>
      <c r="I120" s="68"/>
      <c r="J120" s="68"/>
    </row>
    <row r="121" spans="1:10" s="44" customFormat="1" ht="19.5" customHeight="1">
      <c r="A121" s="66" t="s">
        <v>202</v>
      </c>
      <c r="B121" s="67">
        <v>1126</v>
      </c>
      <c r="C121" s="75"/>
      <c r="D121" s="68">
        <v>20.67</v>
      </c>
      <c r="E121" s="68"/>
      <c r="F121" s="68"/>
      <c r="G121" s="68"/>
      <c r="H121" s="68"/>
      <c r="I121" s="68"/>
      <c r="J121" s="68"/>
    </row>
    <row r="122" spans="1:10" s="72" customFormat="1" ht="44.25" customHeight="1">
      <c r="A122" s="69" t="s">
        <v>28</v>
      </c>
      <c r="B122" s="81">
        <v>1130</v>
      </c>
      <c r="C122" s="81">
        <f aca="true" t="shared" si="6" ref="C122:J122">C57+C58-C59-C101-C108</f>
        <v>-2706.8399999999965</v>
      </c>
      <c r="D122" s="71">
        <f t="shared" si="6"/>
        <v>139.37999999999965</v>
      </c>
      <c r="E122" s="71">
        <f t="shared" si="6"/>
        <v>0.09999999999581632</v>
      </c>
      <c r="F122" s="71">
        <f t="shared" si="6"/>
        <v>1.2399999999988722</v>
      </c>
      <c r="G122" s="71">
        <f t="shared" si="6"/>
        <v>94.3299999999976</v>
      </c>
      <c r="H122" s="71">
        <f t="shared" si="6"/>
        <v>349.0000000000014</v>
      </c>
      <c r="I122" s="71">
        <f t="shared" si="6"/>
        <v>-347.01999999999776</v>
      </c>
      <c r="J122" s="71">
        <f t="shared" si="6"/>
        <v>-95.07000000000124</v>
      </c>
    </row>
    <row r="123" spans="1:10" ht="19.5" customHeight="1">
      <c r="A123" s="57" t="s">
        <v>203</v>
      </c>
      <c r="B123" s="64">
        <v>1140</v>
      </c>
      <c r="C123" s="73"/>
      <c r="D123" s="65"/>
      <c r="E123" s="65"/>
      <c r="F123" s="65"/>
      <c r="G123" s="65"/>
      <c r="H123" s="65"/>
      <c r="I123" s="65"/>
      <c r="J123" s="65"/>
    </row>
    <row r="124" spans="1:10" ht="19.5" customHeight="1">
      <c r="A124" s="57" t="s">
        <v>204</v>
      </c>
      <c r="B124" s="64">
        <v>1150</v>
      </c>
      <c r="C124" s="73">
        <v>61</v>
      </c>
      <c r="D124" s="65">
        <v>28</v>
      </c>
      <c r="E124" s="65"/>
      <c r="F124" s="65"/>
      <c r="G124" s="65"/>
      <c r="H124" s="65"/>
      <c r="I124" s="65"/>
      <c r="J124" s="65"/>
    </row>
    <row r="125" spans="1:10" ht="19.5" customHeight="1">
      <c r="A125" s="57" t="s">
        <v>205</v>
      </c>
      <c r="B125" s="64">
        <v>1160</v>
      </c>
      <c r="C125" s="73"/>
      <c r="D125" s="65"/>
      <c r="E125" s="65"/>
      <c r="F125" s="65"/>
      <c r="G125" s="65"/>
      <c r="H125" s="65"/>
      <c r="I125" s="65"/>
      <c r="J125" s="65"/>
    </row>
    <row r="126" spans="1:10" ht="19.5" customHeight="1">
      <c r="A126" s="57" t="s">
        <v>206</v>
      </c>
      <c r="B126" s="64">
        <v>1170</v>
      </c>
      <c r="C126" s="73"/>
      <c r="D126" s="65">
        <v>66</v>
      </c>
      <c r="E126" s="65"/>
      <c r="F126" s="65"/>
      <c r="G126" s="65"/>
      <c r="H126" s="65"/>
      <c r="I126" s="65"/>
      <c r="J126" s="65"/>
    </row>
    <row r="127" spans="1:10" s="72" customFormat="1" ht="43.5" customHeight="1">
      <c r="A127" s="69" t="s">
        <v>207</v>
      </c>
      <c r="B127" s="70">
        <v>1200</v>
      </c>
      <c r="C127" s="70">
        <f>C122-C124</f>
        <v>-2767.8399999999965</v>
      </c>
      <c r="D127" s="71">
        <f aca="true" t="shared" si="7" ref="D127:J127">D122+D123+D125-D124-D126</f>
        <v>45.379999999999654</v>
      </c>
      <c r="E127" s="71">
        <f t="shared" si="7"/>
        <v>0.09999999999581632</v>
      </c>
      <c r="F127" s="71">
        <f t="shared" si="7"/>
        <v>1.2399999999988722</v>
      </c>
      <c r="G127" s="71">
        <f t="shared" si="7"/>
        <v>94.3299999999976</v>
      </c>
      <c r="H127" s="71">
        <f t="shared" si="7"/>
        <v>349.0000000000014</v>
      </c>
      <c r="I127" s="71">
        <f t="shared" si="7"/>
        <v>-347.01999999999776</v>
      </c>
      <c r="J127" s="71">
        <f t="shared" si="7"/>
        <v>-95.07000000000124</v>
      </c>
    </row>
    <row r="128" spans="1:10" ht="19.5" customHeight="1">
      <c r="A128" s="66" t="s">
        <v>34</v>
      </c>
      <c r="B128" s="67">
        <v>1210</v>
      </c>
      <c r="C128" s="75"/>
      <c r="D128" s="68"/>
      <c r="E128" s="68"/>
      <c r="F128" s="68"/>
      <c r="G128" s="68"/>
      <c r="H128" s="68"/>
      <c r="I128" s="68"/>
      <c r="J128" s="68"/>
    </row>
    <row r="129" spans="1:10" ht="48" customHeight="1">
      <c r="A129" s="66" t="s">
        <v>208</v>
      </c>
      <c r="B129" s="67">
        <v>1220</v>
      </c>
      <c r="C129" s="75"/>
      <c r="D129" s="68"/>
      <c r="E129" s="68"/>
      <c r="F129" s="68"/>
      <c r="G129" s="68"/>
      <c r="H129" s="68"/>
      <c r="I129" s="68"/>
      <c r="J129" s="68"/>
    </row>
    <row r="130" spans="1:10" s="72" customFormat="1" ht="43.5" customHeight="1">
      <c r="A130" s="69" t="s">
        <v>35</v>
      </c>
      <c r="B130" s="70">
        <v>1230</v>
      </c>
      <c r="C130" s="70">
        <f aca="true" t="shared" si="8" ref="C130:J130">C127-C128</f>
        <v>-2767.8399999999965</v>
      </c>
      <c r="D130" s="71">
        <f t="shared" si="8"/>
        <v>45.379999999999654</v>
      </c>
      <c r="E130" s="71">
        <f t="shared" si="8"/>
        <v>0.09999999999581632</v>
      </c>
      <c r="F130" s="71">
        <f t="shared" si="8"/>
        <v>1.2399999999988722</v>
      </c>
      <c r="G130" s="71">
        <f t="shared" si="8"/>
        <v>94.3299999999976</v>
      </c>
      <c r="H130" s="71">
        <f t="shared" si="8"/>
        <v>349.0000000000014</v>
      </c>
      <c r="I130" s="71">
        <f t="shared" si="8"/>
        <v>-347.01999999999776</v>
      </c>
      <c r="J130" s="71">
        <f t="shared" si="8"/>
        <v>-95.07000000000124</v>
      </c>
    </row>
    <row r="131" spans="1:10" s="31" customFormat="1" ht="19.5" customHeight="1">
      <c r="A131" s="264" t="s">
        <v>209</v>
      </c>
      <c r="B131" s="264"/>
      <c r="C131" s="264"/>
      <c r="D131" s="264"/>
      <c r="E131" s="264"/>
      <c r="F131" s="264"/>
      <c r="G131" s="264"/>
      <c r="H131" s="264"/>
      <c r="I131" s="264"/>
      <c r="J131" s="264"/>
    </row>
    <row r="132" spans="1:10" ht="19.5" customHeight="1">
      <c r="A132" s="66" t="s">
        <v>210</v>
      </c>
      <c r="B132" s="67">
        <v>1240</v>
      </c>
      <c r="C132" s="82">
        <f aca="true" t="shared" si="9" ref="C132:J132">C25+C58+C123+C125</f>
        <v>26956.090000000004</v>
      </c>
      <c r="D132" s="68">
        <f t="shared" si="9"/>
        <v>37671.200000000004</v>
      </c>
      <c r="E132" s="68">
        <f t="shared" si="9"/>
        <v>45487.1</v>
      </c>
      <c r="F132" s="68">
        <f t="shared" si="9"/>
        <v>55216.9</v>
      </c>
      <c r="G132" s="68">
        <f t="shared" si="9"/>
        <v>13746.399999999998</v>
      </c>
      <c r="H132" s="68">
        <f t="shared" si="9"/>
        <v>12757.1</v>
      </c>
      <c r="I132" s="68">
        <f t="shared" si="9"/>
        <v>13050.1</v>
      </c>
      <c r="J132" s="68">
        <f t="shared" si="9"/>
        <v>15663.3</v>
      </c>
    </row>
    <row r="133" spans="1:10" ht="19.5" customHeight="1">
      <c r="A133" s="66" t="s">
        <v>211</v>
      </c>
      <c r="B133" s="68">
        <f aca="true" t="shared" si="10" ref="B133:J133">B26+B59+B101+B108+B124+B126+B128</f>
        <v>7890</v>
      </c>
      <c r="C133" s="68">
        <f t="shared" si="10"/>
        <v>29723.93</v>
      </c>
      <c r="D133" s="68">
        <f t="shared" si="10"/>
        <v>37625.82000000001</v>
      </c>
      <c r="E133" s="68">
        <f t="shared" si="10"/>
        <v>45487</v>
      </c>
      <c r="F133" s="68">
        <f t="shared" si="10"/>
        <v>55215.66</v>
      </c>
      <c r="G133" s="68">
        <f t="shared" si="10"/>
        <v>13652.07</v>
      </c>
      <c r="H133" s="68">
        <f t="shared" si="10"/>
        <v>12408.1</v>
      </c>
      <c r="I133" s="68">
        <f t="shared" si="10"/>
        <v>13397.119999999997</v>
      </c>
      <c r="J133" s="68">
        <f t="shared" si="10"/>
        <v>15758.37</v>
      </c>
    </row>
    <row r="134" spans="1:10" ht="19.5" customHeight="1">
      <c r="A134" s="264" t="s">
        <v>212</v>
      </c>
      <c r="B134" s="264"/>
      <c r="C134" s="264"/>
      <c r="D134" s="264"/>
      <c r="E134" s="264"/>
      <c r="F134" s="264"/>
      <c r="G134" s="264"/>
      <c r="H134" s="264"/>
      <c r="I134" s="264"/>
      <c r="J134" s="264"/>
    </row>
    <row r="135" spans="1:10" ht="19.5" customHeight="1">
      <c r="A135" s="66" t="s">
        <v>213</v>
      </c>
      <c r="B135" s="53">
        <v>1260</v>
      </c>
      <c r="C135" s="83">
        <f>C136+C137+C138</f>
        <v>6622.82</v>
      </c>
      <c r="D135" s="68">
        <f aca="true" t="shared" si="11" ref="D135:J135">D136+D138+D137</f>
        <v>9575.12</v>
      </c>
      <c r="E135" s="68">
        <f t="shared" si="11"/>
        <v>14898.4</v>
      </c>
      <c r="F135" s="68">
        <f t="shared" si="11"/>
        <v>22983.160000000003</v>
      </c>
      <c r="G135" s="68">
        <f t="shared" si="11"/>
        <v>6076.870000000002</v>
      </c>
      <c r="H135" s="68">
        <f t="shared" si="11"/>
        <v>4781.6</v>
      </c>
      <c r="I135" s="68">
        <f t="shared" si="11"/>
        <v>5107.92</v>
      </c>
      <c r="J135" s="68">
        <f t="shared" si="11"/>
        <v>7016.770000000001</v>
      </c>
    </row>
    <row r="136" spans="1:10" ht="19.5" customHeight="1">
      <c r="A136" s="66" t="s">
        <v>83</v>
      </c>
      <c r="B136" s="53">
        <v>1261</v>
      </c>
      <c r="C136" s="83">
        <f aca="true" t="shared" si="12" ref="C136:J136">C27</f>
        <v>1308.61</v>
      </c>
      <c r="D136" s="68">
        <f t="shared" si="12"/>
        <v>1345.4</v>
      </c>
      <c r="E136" s="68">
        <f t="shared" si="12"/>
        <v>1254.9</v>
      </c>
      <c r="F136" s="68">
        <f t="shared" si="12"/>
        <v>1519.1</v>
      </c>
      <c r="G136" s="68">
        <f t="shared" si="12"/>
        <v>370.6</v>
      </c>
      <c r="H136" s="68">
        <f t="shared" si="12"/>
        <v>352.9</v>
      </c>
      <c r="I136" s="68">
        <f t="shared" si="12"/>
        <v>377.5</v>
      </c>
      <c r="J136" s="68">
        <f t="shared" si="12"/>
        <v>418.1</v>
      </c>
    </row>
    <row r="137" spans="1:10" ht="19.5" customHeight="1">
      <c r="A137" s="66" t="s">
        <v>214</v>
      </c>
      <c r="B137" s="53" t="s">
        <v>215</v>
      </c>
      <c r="C137" s="83">
        <f>C35+C65+C66+C74+C82-C88</f>
        <v>2098.1200000000003</v>
      </c>
      <c r="D137" s="68">
        <f>D35+D65+D66+D74+D82-D88+D79</f>
        <v>2747.9300000000003</v>
      </c>
      <c r="E137" s="68">
        <f>E35+E65+E66+E74+E82-E88</f>
        <v>3686</v>
      </c>
      <c r="F137" s="68">
        <f>F35+F65+F66+F74+F82-F88+F71+F72+F73+F75+F76+F77+F78+F79+F80</f>
        <v>5323.76</v>
      </c>
      <c r="G137" s="68">
        <f>G35+G65+G66+G74+G82-G88+G71+G72+G73+G75+G76+G77+G78+G79+G80</f>
        <v>1227.4700000000003</v>
      </c>
      <c r="H137" s="68">
        <f>H35+H65+H66+H74+H82-H88+H71+H72+H73+H75+H76+H77+H78+H79+H80</f>
        <v>1298.0000000000002</v>
      </c>
      <c r="I137" s="68">
        <f>I35+I65+I66+I74+I82-I88+I71+I72+I73+I75+I76+I77+I78+I79+I80</f>
        <v>1254.52</v>
      </c>
      <c r="J137" s="68">
        <f>J35+J65+J66+J74+J82-J88+J71+J72+J73+J75+J76+J77+J78+J79+J80</f>
        <v>1543.7700000000002</v>
      </c>
    </row>
    <row r="138" spans="1:10" ht="19.5" customHeight="1">
      <c r="A138" s="66" t="s">
        <v>216</v>
      </c>
      <c r="B138" s="53">
        <v>1262</v>
      </c>
      <c r="C138" s="83">
        <f aca="true" t="shared" si="13" ref="C138:J138">C28+C29+C88</f>
        <v>3216.0899999999997</v>
      </c>
      <c r="D138" s="68">
        <f t="shared" si="13"/>
        <v>5481.79</v>
      </c>
      <c r="E138" s="68">
        <f t="shared" si="13"/>
        <v>9957.5</v>
      </c>
      <c r="F138" s="68">
        <f t="shared" si="13"/>
        <v>16140.300000000001</v>
      </c>
      <c r="G138" s="68">
        <f t="shared" si="13"/>
        <v>4478.800000000001</v>
      </c>
      <c r="H138" s="68">
        <f t="shared" si="13"/>
        <v>3130.7</v>
      </c>
      <c r="I138" s="68">
        <f t="shared" si="13"/>
        <v>3475.9</v>
      </c>
      <c r="J138" s="68">
        <f t="shared" si="13"/>
        <v>5054.900000000001</v>
      </c>
    </row>
    <row r="139" spans="1:10" ht="19.5" customHeight="1">
      <c r="A139" s="66" t="s">
        <v>217</v>
      </c>
      <c r="B139" s="53">
        <v>1270</v>
      </c>
      <c r="C139" s="59">
        <f>C30+C67</f>
        <v>15032.94</v>
      </c>
      <c r="D139" s="65">
        <f aca="true" t="shared" si="14" ref="D139:J139">D67+D30+D31+D68</f>
        <v>19403.739999999998</v>
      </c>
      <c r="E139" s="65">
        <f t="shared" si="14"/>
        <v>23905.6</v>
      </c>
      <c r="F139" s="65">
        <f t="shared" si="14"/>
        <v>25179.300000000003</v>
      </c>
      <c r="G139" s="65">
        <f t="shared" si="14"/>
        <v>5907</v>
      </c>
      <c r="H139" s="65">
        <f t="shared" si="14"/>
        <v>5954.5</v>
      </c>
      <c r="I139" s="65">
        <f t="shared" si="14"/>
        <v>6469.799999999999</v>
      </c>
      <c r="J139" s="65">
        <f t="shared" si="14"/>
        <v>6848</v>
      </c>
    </row>
    <row r="140" spans="1:10" ht="19.5" customHeight="1">
      <c r="A140" s="66" t="s">
        <v>218</v>
      </c>
      <c r="B140" s="53">
        <v>1280</v>
      </c>
      <c r="C140" s="59">
        <f>C32+C69</f>
        <v>5640.97</v>
      </c>
      <c r="D140" s="65">
        <f aca="true" t="shared" si="15" ref="D140:J140">D69+D32</f>
        <v>3789.43</v>
      </c>
      <c r="E140" s="65">
        <f t="shared" si="15"/>
        <v>5259.2</v>
      </c>
      <c r="F140" s="65">
        <f t="shared" si="15"/>
        <v>5539.400000000001</v>
      </c>
      <c r="G140" s="65">
        <f t="shared" si="15"/>
        <v>1299.6000000000001</v>
      </c>
      <c r="H140" s="65">
        <f t="shared" si="15"/>
        <v>1310</v>
      </c>
      <c r="I140" s="65">
        <f t="shared" si="15"/>
        <v>1423.3</v>
      </c>
      <c r="J140" s="65">
        <f t="shared" si="15"/>
        <v>1506.5</v>
      </c>
    </row>
    <row r="141" spans="1:10" ht="19.5" customHeight="1">
      <c r="A141" s="66" t="s">
        <v>219</v>
      </c>
      <c r="B141" s="53">
        <v>1290</v>
      </c>
      <c r="C141" s="59">
        <f>C34+C70</f>
        <v>844.6999999999999</v>
      </c>
      <c r="D141" s="65">
        <f aca="true" t="shared" si="16" ref="D141:J141">D70+D34</f>
        <v>797.16</v>
      </c>
      <c r="E141" s="65">
        <f t="shared" si="16"/>
        <v>663.8</v>
      </c>
      <c r="F141" s="65">
        <f t="shared" si="16"/>
        <v>663.8000000000001</v>
      </c>
      <c r="G141" s="65">
        <f t="shared" si="16"/>
        <v>157.3</v>
      </c>
      <c r="H141" s="65">
        <f t="shared" si="16"/>
        <v>150.8</v>
      </c>
      <c r="I141" s="65">
        <f t="shared" si="16"/>
        <v>179.8</v>
      </c>
      <c r="J141" s="65">
        <f t="shared" si="16"/>
        <v>175.9</v>
      </c>
    </row>
    <row r="142" spans="1:10" ht="19.5" customHeight="1">
      <c r="A142" s="66" t="s">
        <v>27</v>
      </c>
      <c r="B142" s="53">
        <v>1300</v>
      </c>
      <c r="C142" s="59">
        <f aca="true" t="shared" si="17" ref="C142:J142">C108</f>
        <v>1521.5</v>
      </c>
      <c r="D142" s="65">
        <f t="shared" si="17"/>
        <v>3966.3699999999994</v>
      </c>
      <c r="E142" s="65">
        <f t="shared" si="17"/>
        <v>760</v>
      </c>
      <c r="F142" s="65">
        <f t="shared" si="17"/>
        <v>850</v>
      </c>
      <c r="G142" s="65">
        <f t="shared" si="17"/>
        <v>211.3</v>
      </c>
      <c r="H142" s="65">
        <f t="shared" si="17"/>
        <v>211.2</v>
      </c>
      <c r="I142" s="65">
        <f t="shared" si="17"/>
        <v>216.3</v>
      </c>
      <c r="J142" s="65">
        <f t="shared" si="17"/>
        <v>211.2</v>
      </c>
    </row>
    <row r="143" spans="1:10" s="31" customFormat="1" ht="19.5" customHeight="1">
      <c r="A143" s="57" t="s">
        <v>220</v>
      </c>
      <c r="B143" s="58">
        <v>1310</v>
      </c>
      <c r="C143" s="59">
        <f aca="true" t="shared" si="18" ref="C143:J143">C135+C139+C140+C141+C142</f>
        <v>29662.930000000004</v>
      </c>
      <c r="D143" s="65">
        <f t="shared" si="18"/>
        <v>37531.82000000001</v>
      </c>
      <c r="E143" s="65">
        <f t="shared" si="18"/>
        <v>45487</v>
      </c>
      <c r="F143" s="65">
        <f t="shared" si="18"/>
        <v>55215.66000000001</v>
      </c>
      <c r="G143" s="65">
        <f t="shared" si="18"/>
        <v>13652.070000000002</v>
      </c>
      <c r="H143" s="65">
        <f t="shared" si="18"/>
        <v>12408.1</v>
      </c>
      <c r="I143" s="65">
        <f t="shared" si="18"/>
        <v>13397.119999999997</v>
      </c>
      <c r="J143" s="65">
        <f t="shared" si="18"/>
        <v>15758.37</v>
      </c>
    </row>
    <row r="144" spans="1:10" s="31" customFormat="1" ht="19.5" customHeight="1">
      <c r="A144" s="84"/>
      <c r="B144" s="85"/>
      <c r="C144" s="86"/>
      <c r="D144" s="87"/>
      <c r="E144" s="88"/>
      <c r="F144" s="88"/>
      <c r="G144" s="88"/>
      <c r="H144" s="88"/>
      <c r="I144" s="88"/>
      <c r="J144" s="88"/>
    </row>
    <row r="145" spans="1:10" s="31" customFormat="1" ht="15.75" customHeight="1">
      <c r="A145" s="84"/>
      <c r="B145" s="85"/>
      <c r="C145" s="85"/>
      <c r="D145" s="87"/>
      <c r="E145" s="87"/>
      <c r="F145" s="87"/>
      <c r="G145" s="87"/>
      <c r="H145" s="87"/>
      <c r="I145" s="87"/>
      <c r="J145" s="87"/>
    </row>
    <row r="146" spans="1:10" ht="16.5" customHeight="1">
      <c r="A146" s="89"/>
      <c r="B146" s="38"/>
      <c r="C146" s="38"/>
      <c r="D146" s="90"/>
      <c r="E146" s="90"/>
      <c r="F146" s="91"/>
      <c r="G146" s="91"/>
      <c r="H146" s="91"/>
      <c r="I146" s="91"/>
      <c r="J146" s="91"/>
    </row>
    <row r="147" spans="1:10" ht="19.5" customHeight="1">
      <c r="A147" s="37" t="s">
        <v>221</v>
      </c>
      <c r="B147" s="38"/>
      <c r="C147" s="38"/>
      <c r="D147" s="39"/>
      <c r="E147" s="39"/>
      <c r="F147" s="39"/>
      <c r="G147" s="40"/>
      <c r="H147" s="255" t="s">
        <v>222</v>
      </c>
      <c r="I147" s="255"/>
      <c r="J147" s="255"/>
    </row>
    <row r="148" spans="1:10" s="44" customFormat="1" ht="19.5" customHeight="1">
      <c r="A148" s="92" t="s">
        <v>223</v>
      </c>
      <c r="B148" s="41"/>
      <c r="C148" s="41"/>
      <c r="D148" s="93"/>
      <c r="E148" s="93"/>
      <c r="F148" s="93"/>
      <c r="G148" s="94"/>
      <c r="H148" s="265" t="s">
        <v>56</v>
      </c>
      <c r="I148" s="265"/>
      <c r="J148" s="265"/>
    </row>
    <row r="149" spans="1:10" ht="19.5" customHeight="1">
      <c r="A149" s="95"/>
      <c r="D149" s="96"/>
      <c r="E149" s="96"/>
      <c r="F149" s="97"/>
      <c r="G149" s="97"/>
      <c r="H149" s="97"/>
      <c r="I149" s="97"/>
      <c r="J149" s="97"/>
    </row>
    <row r="150" spans="1:10" ht="18.75">
      <c r="A150" s="95"/>
      <c r="D150" s="96"/>
      <c r="E150" s="96"/>
      <c r="F150" s="97"/>
      <c r="G150" s="97"/>
      <c r="H150" s="97"/>
      <c r="I150" s="97"/>
      <c r="J150" s="97"/>
    </row>
    <row r="151" spans="1:10" ht="18.75">
      <c r="A151" s="95"/>
      <c r="D151" s="96"/>
      <c r="E151" s="96"/>
      <c r="F151" s="97"/>
      <c r="G151" s="97"/>
      <c r="H151" s="97"/>
      <c r="I151" s="97"/>
      <c r="J151" s="97"/>
    </row>
    <row r="152" spans="1:10" ht="18.75">
      <c r="A152" s="95"/>
      <c r="D152" s="96"/>
      <c r="E152" s="96"/>
      <c r="F152" s="97"/>
      <c r="G152" s="97"/>
      <c r="H152" s="97"/>
      <c r="I152" s="97"/>
      <c r="J152" s="97"/>
    </row>
    <row r="153" spans="1:10" ht="18.75">
      <c r="A153" s="95"/>
      <c r="D153" s="96"/>
      <c r="E153" s="96"/>
      <c r="F153" s="97"/>
      <c r="G153" s="97"/>
      <c r="H153" s="97"/>
      <c r="I153" s="97"/>
      <c r="J153" s="97"/>
    </row>
    <row r="154" spans="1:10" ht="18.75">
      <c r="A154" s="95"/>
      <c r="D154" s="96"/>
      <c r="E154" s="96"/>
      <c r="F154" s="97"/>
      <c r="G154" s="97"/>
      <c r="H154" s="97"/>
      <c r="I154" s="97"/>
      <c r="J154" s="97"/>
    </row>
    <row r="155" spans="1:10" ht="18.75">
      <c r="A155" s="95"/>
      <c r="D155" s="96"/>
      <c r="E155" s="96"/>
      <c r="F155" s="97"/>
      <c r="G155" s="97"/>
      <c r="H155" s="97"/>
      <c r="I155" s="97"/>
      <c r="J155" s="97"/>
    </row>
    <row r="156" spans="1:10" ht="18.75">
      <c r="A156" s="95"/>
      <c r="D156" s="96"/>
      <c r="E156" s="96"/>
      <c r="F156" s="97"/>
      <c r="G156" s="97"/>
      <c r="H156" s="97"/>
      <c r="I156" s="97"/>
      <c r="J156" s="97"/>
    </row>
    <row r="157" spans="1:10" ht="18.75">
      <c r="A157" s="95"/>
      <c r="D157" s="96"/>
      <c r="E157" s="96"/>
      <c r="F157" s="97"/>
      <c r="G157" s="97"/>
      <c r="H157" s="97"/>
      <c r="I157" s="97"/>
      <c r="J157" s="97"/>
    </row>
    <row r="158" spans="1:10" ht="18.75">
      <c r="A158" s="95"/>
      <c r="D158" s="96"/>
      <c r="E158" s="96"/>
      <c r="F158" s="97"/>
      <c r="G158" s="97"/>
      <c r="H158" s="97"/>
      <c r="I158" s="97"/>
      <c r="J158" s="97"/>
    </row>
    <row r="159" spans="1:10" ht="18.75">
      <c r="A159" s="95"/>
      <c r="D159" s="96"/>
      <c r="E159" s="96"/>
      <c r="F159" s="97"/>
      <c r="G159" s="97"/>
      <c r="H159" s="97"/>
      <c r="I159" s="97"/>
      <c r="J159" s="97"/>
    </row>
    <row r="160" spans="1:10" ht="18.75">
      <c r="A160" s="95"/>
      <c r="D160" s="96"/>
      <c r="E160" s="96"/>
      <c r="F160" s="97"/>
      <c r="G160" s="97"/>
      <c r="H160" s="97"/>
      <c r="I160" s="97"/>
      <c r="J160" s="97"/>
    </row>
    <row r="161" spans="1:10" ht="18.75">
      <c r="A161" s="95"/>
      <c r="D161" s="96"/>
      <c r="E161" s="96"/>
      <c r="F161" s="97"/>
      <c r="G161" s="97"/>
      <c r="H161" s="97"/>
      <c r="I161" s="97"/>
      <c r="J161" s="97"/>
    </row>
    <row r="162" spans="1:10" ht="18.75">
      <c r="A162" s="95"/>
      <c r="D162" s="96"/>
      <c r="E162" s="96"/>
      <c r="F162" s="97"/>
      <c r="G162" s="97"/>
      <c r="H162" s="97"/>
      <c r="I162" s="97"/>
      <c r="J162" s="97"/>
    </row>
    <row r="163" spans="1:10" ht="18.75">
      <c r="A163" s="95"/>
      <c r="D163" s="96"/>
      <c r="E163" s="96"/>
      <c r="F163" s="97"/>
      <c r="G163" s="97"/>
      <c r="H163" s="97"/>
      <c r="I163" s="97"/>
      <c r="J163" s="97"/>
    </row>
    <row r="164" spans="1:10" ht="18.75">
      <c r="A164" s="95"/>
      <c r="D164" s="96"/>
      <c r="E164" s="96"/>
      <c r="F164" s="97"/>
      <c r="G164" s="97"/>
      <c r="H164" s="97"/>
      <c r="I164" s="97"/>
      <c r="J164" s="97"/>
    </row>
    <row r="165" spans="1:10" ht="18.75">
      <c r="A165" s="95"/>
      <c r="D165" s="96"/>
      <c r="E165" s="96"/>
      <c r="F165" s="97"/>
      <c r="G165" s="97"/>
      <c r="H165" s="97"/>
      <c r="I165" s="97"/>
      <c r="J165" s="97"/>
    </row>
    <row r="166" spans="1:10" ht="18.75">
      <c r="A166" s="95"/>
      <c r="D166" s="96"/>
      <c r="E166" s="96"/>
      <c r="F166" s="97"/>
      <c r="G166" s="97"/>
      <c r="H166" s="97"/>
      <c r="I166" s="97"/>
      <c r="J166" s="97"/>
    </row>
    <row r="167" spans="1:10" ht="18.75">
      <c r="A167" s="95"/>
      <c r="D167" s="96"/>
      <c r="E167" s="96"/>
      <c r="F167" s="97"/>
      <c r="G167" s="97"/>
      <c r="H167" s="97"/>
      <c r="I167" s="97"/>
      <c r="J167" s="97"/>
    </row>
    <row r="168" spans="1:10" ht="18.75">
      <c r="A168" s="95"/>
      <c r="D168" s="96"/>
      <c r="E168" s="96"/>
      <c r="F168" s="97"/>
      <c r="G168" s="97"/>
      <c r="H168" s="97"/>
      <c r="I168" s="97"/>
      <c r="J168" s="97"/>
    </row>
    <row r="169" spans="1:10" ht="18.75">
      <c r="A169" s="95"/>
      <c r="D169" s="96"/>
      <c r="E169" s="96"/>
      <c r="F169" s="97"/>
      <c r="G169" s="97"/>
      <c r="H169" s="97"/>
      <c r="I169" s="97"/>
      <c r="J169" s="97"/>
    </row>
    <row r="170" spans="1:10" ht="18.75">
      <c r="A170" s="95"/>
      <c r="D170" s="96"/>
      <c r="E170" s="96"/>
      <c r="F170" s="97"/>
      <c r="G170" s="97"/>
      <c r="H170" s="97"/>
      <c r="I170" s="97"/>
      <c r="J170" s="97"/>
    </row>
    <row r="171" spans="1:10" ht="18.75">
      <c r="A171" s="95"/>
      <c r="D171" s="96"/>
      <c r="E171" s="96"/>
      <c r="F171" s="97"/>
      <c r="G171" s="97"/>
      <c r="H171" s="97"/>
      <c r="I171" s="97"/>
      <c r="J171" s="97"/>
    </row>
    <row r="172" spans="1:10" ht="18.75">
      <c r="A172" s="95"/>
      <c r="D172" s="96"/>
      <c r="E172" s="96"/>
      <c r="F172" s="97"/>
      <c r="G172" s="97"/>
      <c r="H172" s="97"/>
      <c r="I172" s="97"/>
      <c r="J172" s="97"/>
    </row>
    <row r="173" spans="1:10" ht="18.75">
      <c r="A173" s="95"/>
      <c r="D173" s="96"/>
      <c r="E173" s="96"/>
      <c r="F173" s="97"/>
      <c r="G173" s="97"/>
      <c r="H173" s="97"/>
      <c r="I173" s="97"/>
      <c r="J173" s="97"/>
    </row>
    <row r="174" spans="1:10" ht="18.75">
      <c r="A174" s="95"/>
      <c r="D174" s="96"/>
      <c r="E174" s="96"/>
      <c r="F174" s="97"/>
      <c r="G174" s="97"/>
      <c r="H174" s="97"/>
      <c r="I174" s="97"/>
      <c r="J174" s="97"/>
    </row>
    <row r="175" spans="1:10" ht="18.75">
      <c r="A175" s="95"/>
      <c r="D175" s="96"/>
      <c r="E175" s="96"/>
      <c r="F175" s="97"/>
      <c r="G175" s="97"/>
      <c r="H175" s="97"/>
      <c r="I175" s="97"/>
      <c r="J175" s="97"/>
    </row>
    <row r="176" spans="1:10" ht="18.75">
      <c r="A176" s="95"/>
      <c r="D176" s="96"/>
      <c r="E176" s="96"/>
      <c r="F176" s="97"/>
      <c r="G176" s="97"/>
      <c r="H176" s="97"/>
      <c r="I176" s="97"/>
      <c r="J176" s="97"/>
    </row>
    <row r="177" spans="1:10" ht="18.75">
      <c r="A177" s="95"/>
      <c r="D177" s="96"/>
      <c r="E177" s="96"/>
      <c r="F177" s="97"/>
      <c r="G177" s="97"/>
      <c r="H177" s="97"/>
      <c r="I177" s="97"/>
      <c r="J177" s="97"/>
    </row>
    <row r="178" spans="1:10" ht="18.75">
      <c r="A178" s="95"/>
      <c r="D178" s="96"/>
      <c r="E178" s="96"/>
      <c r="F178" s="97"/>
      <c r="G178" s="97"/>
      <c r="H178" s="97"/>
      <c r="I178" s="97"/>
      <c r="J178" s="97"/>
    </row>
    <row r="179" spans="1:10" ht="18.75">
      <c r="A179" s="95"/>
      <c r="D179" s="96"/>
      <c r="E179" s="96"/>
      <c r="F179" s="97"/>
      <c r="G179" s="97"/>
      <c r="H179" s="97"/>
      <c r="I179" s="97"/>
      <c r="J179" s="97"/>
    </row>
    <row r="180" spans="1:10" ht="18.75">
      <c r="A180" s="95"/>
      <c r="D180" s="96"/>
      <c r="E180" s="96"/>
      <c r="F180" s="97"/>
      <c r="G180" s="97"/>
      <c r="H180" s="97"/>
      <c r="I180" s="97"/>
      <c r="J180" s="97"/>
    </row>
    <row r="181" spans="1:10" ht="18.75">
      <c r="A181" s="95"/>
      <c r="D181" s="96"/>
      <c r="E181" s="96"/>
      <c r="F181" s="97"/>
      <c r="G181" s="97"/>
      <c r="H181" s="97"/>
      <c r="I181" s="97"/>
      <c r="J181" s="97"/>
    </row>
    <row r="182" spans="1:10" ht="18.75">
      <c r="A182" s="95"/>
      <c r="D182" s="96"/>
      <c r="E182" s="96"/>
      <c r="F182" s="97"/>
      <c r="G182" s="97"/>
      <c r="H182" s="97"/>
      <c r="I182" s="97"/>
      <c r="J182" s="97"/>
    </row>
    <row r="183" spans="1:10" ht="18.75">
      <c r="A183" s="95"/>
      <c r="D183" s="96"/>
      <c r="E183" s="96"/>
      <c r="F183" s="97"/>
      <c r="G183" s="97"/>
      <c r="H183" s="97"/>
      <c r="I183" s="97"/>
      <c r="J183" s="97"/>
    </row>
    <row r="184" spans="1:10" ht="18.75">
      <c r="A184" s="95"/>
      <c r="D184" s="96"/>
      <c r="E184" s="96"/>
      <c r="F184" s="97"/>
      <c r="G184" s="97"/>
      <c r="H184" s="97"/>
      <c r="I184" s="97"/>
      <c r="J184" s="97"/>
    </row>
    <row r="185" spans="1:10" ht="18.75">
      <c r="A185" s="95"/>
      <c r="D185" s="96"/>
      <c r="E185" s="96"/>
      <c r="F185" s="97"/>
      <c r="G185" s="97"/>
      <c r="H185" s="97"/>
      <c r="I185" s="97"/>
      <c r="J185" s="97"/>
    </row>
    <row r="186" spans="1:10" ht="18.75">
      <c r="A186" s="95"/>
      <c r="D186" s="96"/>
      <c r="E186" s="96"/>
      <c r="F186" s="97"/>
      <c r="G186" s="97"/>
      <c r="H186" s="97"/>
      <c r="I186" s="97"/>
      <c r="J186" s="97"/>
    </row>
    <row r="187" spans="1:10" ht="18.75">
      <c r="A187" s="95"/>
      <c r="D187" s="96"/>
      <c r="E187" s="96"/>
      <c r="F187" s="97"/>
      <c r="G187" s="97"/>
      <c r="H187" s="97"/>
      <c r="I187" s="97"/>
      <c r="J187" s="97"/>
    </row>
    <row r="188" spans="1:10" ht="18.75">
      <c r="A188" s="95"/>
      <c r="D188" s="96"/>
      <c r="E188" s="96"/>
      <c r="F188" s="97"/>
      <c r="G188" s="97"/>
      <c r="H188" s="97"/>
      <c r="I188" s="97"/>
      <c r="J188" s="97"/>
    </row>
    <row r="189" spans="1:10" ht="18.75">
      <c r="A189" s="95"/>
      <c r="D189" s="96"/>
      <c r="E189" s="96"/>
      <c r="F189" s="97"/>
      <c r="G189" s="97"/>
      <c r="H189" s="97"/>
      <c r="I189" s="97"/>
      <c r="J189" s="97"/>
    </row>
    <row r="190" spans="1:10" ht="18.75">
      <c r="A190" s="95"/>
      <c r="D190" s="96"/>
      <c r="E190" s="96"/>
      <c r="F190" s="97"/>
      <c r="G190" s="97"/>
      <c r="H190" s="97"/>
      <c r="I190" s="97"/>
      <c r="J190" s="97"/>
    </row>
    <row r="191" spans="1:10" ht="18.75">
      <c r="A191" s="95"/>
      <c r="D191" s="96"/>
      <c r="E191" s="96"/>
      <c r="F191" s="97"/>
      <c r="G191" s="97"/>
      <c r="H191" s="97"/>
      <c r="I191" s="97"/>
      <c r="J191" s="97"/>
    </row>
    <row r="192" spans="1:10" ht="18.75">
      <c r="A192" s="95"/>
      <c r="D192" s="96"/>
      <c r="E192" s="96"/>
      <c r="F192" s="97"/>
      <c r="G192" s="97"/>
      <c r="H192" s="97"/>
      <c r="I192" s="97"/>
      <c r="J192" s="97"/>
    </row>
    <row r="193" spans="1:10" ht="18.75">
      <c r="A193" s="95"/>
      <c r="D193" s="96"/>
      <c r="E193" s="96"/>
      <c r="F193" s="97"/>
      <c r="G193" s="97"/>
      <c r="H193" s="97"/>
      <c r="I193" s="97"/>
      <c r="J193" s="97"/>
    </row>
    <row r="194" spans="1:10" ht="18.75">
      <c r="A194" s="95"/>
      <c r="D194" s="96"/>
      <c r="E194" s="96"/>
      <c r="F194" s="97"/>
      <c r="G194" s="97"/>
      <c r="H194" s="97"/>
      <c r="I194" s="97"/>
      <c r="J194" s="97"/>
    </row>
    <row r="195" spans="1:10" ht="18.75">
      <c r="A195" s="95"/>
      <c r="D195" s="96"/>
      <c r="E195" s="96"/>
      <c r="F195" s="97"/>
      <c r="G195" s="97"/>
      <c r="H195" s="97"/>
      <c r="I195" s="97"/>
      <c r="J195" s="97"/>
    </row>
    <row r="196" spans="1:10" ht="18.75">
      <c r="A196" s="95"/>
      <c r="D196" s="96"/>
      <c r="E196" s="96"/>
      <c r="F196" s="97"/>
      <c r="G196" s="97"/>
      <c r="H196" s="97"/>
      <c r="I196" s="97"/>
      <c r="J196" s="97"/>
    </row>
    <row r="197" spans="1:10" ht="18.75">
      <c r="A197" s="95"/>
      <c r="D197" s="96"/>
      <c r="E197" s="96"/>
      <c r="F197" s="97"/>
      <c r="G197" s="97"/>
      <c r="H197" s="97"/>
      <c r="I197" s="97"/>
      <c r="J197" s="97"/>
    </row>
    <row r="198" spans="1:10" ht="18.75">
      <c r="A198" s="95"/>
      <c r="D198" s="96"/>
      <c r="E198" s="96"/>
      <c r="F198" s="97"/>
      <c r="G198" s="97"/>
      <c r="H198" s="97"/>
      <c r="I198" s="97"/>
      <c r="J198" s="97"/>
    </row>
    <row r="199" spans="1:10" ht="18.75">
      <c r="A199" s="95"/>
      <c r="D199" s="96"/>
      <c r="E199" s="96"/>
      <c r="F199" s="97"/>
      <c r="G199" s="97"/>
      <c r="H199" s="97"/>
      <c r="I199" s="97"/>
      <c r="J199" s="97"/>
    </row>
    <row r="200" spans="1:10" ht="18.75">
      <c r="A200" s="95"/>
      <c r="D200" s="96"/>
      <c r="E200" s="96"/>
      <c r="F200" s="97"/>
      <c r="G200" s="97"/>
      <c r="H200" s="97"/>
      <c r="I200" s="97"/>
      <c r="J200" s="97"/>
    </row>
    <row r="201" spans="1:10" ht="18.75">
      <c r="A201" s="95"/>
      <c r="D201" s="96"/>
      <c r="E201" s="96"/>
      <c r="F201" s="97"/>
      <c r="G201" s="97"/>
      <c r="H201" s="97"/>
      <c r="I201" s="97"/>
      <c r="J201" s="97"/>
    </row>
    <row r="202" spans="1:10" ht="18.75">
      <c r="A202" s="95"/>
      <c r="D202" s="96"/>
      <c r="E202" s="96"/>
      <c r="F202" s="97"/>
      <c r="G202" s="97"/>
      <c r="H202" s="97"/>
      <c r="I202" s="97"/>
      <c r="J202" s="97"/>
    </row>
    <row r="203" spans="1:10" ht="18.75">
      <c r="A203" s="95"/>
      <c r="D203" s="96"/>
      <c r="E203" s="96"/>
      <c r="F203" s="97"/>
      <c r="G203" s="97"/>
      <c r="H203" s="97"/>
      <c r="I203" s="97"/>
      <c r="J203" s="97"/>
    </row>
    <row r="204" spans="1:10" ht="18.75">
      <c r="A204" s="95"/>
      <c r="D204" s="96"/>
      <c r="E204" s="96"/>
      <c r="F204" s="97"/>
      <c r="G204" s="97"/>
      <c r="H204" s="97"/>
      <c r="I204" s="97"/>
      <c r="J204" s="97"/>
    </row>
    <row r="205" spans="1:10" ht="18.75">
      <c r="A205" s="95"/>
      <c r="D205" s="96"/>
      <c r="E205" s="96"/>
      <c r="F205" s="97"/>
      <c r="G205" s="97"/>
      <c r="H205" s="97"/>
      <c r="I205" s="97"/>
      <c r="J205" s="97"/>
    </row>
    <row r="206" spans="1:10" ht="18.75">
      <c r="A206" s="95"/>
      <c r="D206" s="96"/>
      <c r="E206" s="96"/>
      <c r="F206" s="97"/>
      <c r="G206" s="97"/>
      <c r="H206" s="97"/>
      <c r="I206" s="97"/>
      <c r="J206" s="97"/>
    </row>
    <row r="207" ht="18.75">
      <c r="A207" s="98"/>
    </row>
    <row r="208" ht="18.75">
      <c r="A208" s="98"/>
    </row>
    <row r="209" ht="18.75">
      <c r="A209" s="98"/>
    </row>
    <row r="210" ht="18.75">
      <c r="A210" s="98"/>
    </row>
    <row r="211" ht="18.75">
      <c r="A211" s="98"/>
    </row>
    <row r="212" ht="18.75">
      <c r="A212" s="98"/>
    </row>
    <row r="213" ht="18.75">
      <c r="A213" s="98"/>
    </row>
    <row r="214" ht="18.75">
      <c r="A214" s="98"/>
    </row>
    <row r="215" ht="18.75">
      <c r="A215" s="98"/>
    </row>
    <row r="216" ht="18.75">
      <c r="A216" s="98"/>
    </row>
    <row r="217" ht="18.75">
      <c r="A217" s="98"/>
    </row>
    <row r="218" ht="18.75">
      <c r="A218" s="98"/>
    </row>
    <row r="219" ht="18.75">
      <c r="A219" s="98"/>
    </row>
    <row r="220" ht="18.75">
      <c r="A220" s="98"/>
    </row>
    <row r="221" ht="18.75">
      <c r="A221" s="98"/>
    </row>
    <row r="222" ht="18.75">
      <c r="A222" s="98"/>
    </row>
    <row r="223" ht="18.75">
      <c r="A223" s="98"/>
    </row>
    <row r="224" ht="18.75">
      <c r="A224" s="98"/>
    </row>
    <row r="225" ht="18.75">
      <c r="A225" s="98"/>
    </row>
    <row r="226" ht="18.75">
      <c r="A226" s="98"/>
    </row>
    <row r="227" ht="18.75">
      <c r="A227" s="98"/>
    </row>
    <row r="228" ht="18.75">
      <c r="A228" s="98"/>
    </row>
    <row r="229" ht="18.75">
      <c r="A229" s="98"/>
    </row>
    <row r="230" ht="18.75">
      <c r="A230" s="98"/>
    </row>
    <row r="231" ht="18.75">
      <c r="A231" s="98"/>
    </row>
    <row r="232" ht="18.75">
      <c r="A232" s="98"/>
    </row>
    <row r="233" ht="18.75">
      <c r="A233" s="98"/>
    </row>
    <row r="234" ht="18.75">
      <c r="A234" s="98"/>
    </row>
    <row r="235" ht="18.75">
      <c r="A235" s="98"/>
    </row>
    <row r="236" ht="18.75">
      <c r="A236" s="98"/>
    </row>
    <row r="237" ht="18.75">
      <c r="A237" s="98"/>
    </row>
    <row r="238" ht="18.75">
      <c r="A238" s="98"/>
    </row>
    <row r="239" ht="18.75">
      <c r="A239" s="98"/>
    </row>
    <row r="240" ht="18.75">
      <c r="A240" s="98"/>
    </row>
    <row r="241" ht="18.75">
      <c r="A241" s="98"/>
    </row>
    <row r="242" ht="18.75">
      <c r="A242" s="98"/>
    </row>
    <row r="243" ht="18.75">
      <c r="A243" s="98"/>
    </row>
    <row r="244" ht="18.75">
      <c r="A244" s="98"/>
    </row>
    <row r="245" ht="18.75">
      <c r="A245" s="98"/>
    </row>
    <row r="246" ht="18.75">
      <c r="A246" s="98"/>
    </row>
    <row r="247" ht="18.75">
      <c r="A247" s="98"/>
    </row>
    <row r="248" ht="18.75">
      <c r="A248" s="98"/>
    </row>
    <row r="249" ht="18.75">
      <c r="A249" s="98"/>
    </row>
    <row r="250" ht="18.75">
      <c r="A250" s="98"/>
    </row>
    <row r="251" ht="18.75">
      <c r="A251" s="98"/>
    </row>
    <row r="252" ht="18.75">
      <c r="A252" s="98"/>
    </row>
    <row r="253" ht="18.75">
      <c r="A253" s="98"/>
    </row>
    <row r="254" ht="18.75">
      <c r="A254" s="98"/>
    </row>
    <row r="255" ht="18.75">
      <c r="A255" s="98"/>
    </row>
    <row r="256" ht="18.75">
      <c r="A256" s="98"/>
    </row>
    <row r="257" ht="18.75">
      <c r="A257" s="98"/>
    </row>
    <row r="258" ht="18.75">
      <c r="A258" s="98"/>
    </row>
    <row r="259" ht="18.75">
      <c r="A259" s="98"/>
    </row>
    <row r="260" ht="18.75">
      <c r="A260" s="98"/>
    </row>
    <row r="261" ht="18.75">
      <c r="A261" s="98"/>
    </row>
    <row r="262" ht="18.75">
      <c r="A262" s="98"/>
    </row>
    <row r="263" ht="18.75">
      <c r="A263" s="98"/>
    </row>
    <row r="264" ht="18.75">
      <c r="A264" s="98"/>
    </row>
    <row r="265" ht="18.75">
      <c r="A265" s="98"/>
    </row>
    <row r="266" ht="18.75">
      <c r="A266" s="98"/>
    </row>
    <row r="267" ht="18.75">
      <c r="A267" s="98"/>
    </row>
    <row r="268" ht="18.75">
      <c r="A268" s="98"/>
    </row>
    <row r="269" ht="18.75">
      <c r="A269" s="98"/>
    </row>
    <row r="270" ht="18.75">
      <c r="A270" s="98"/>
    </row>
    <row r="271" ht="18.75">
      <c r="A271" s="98"/>
    </row>
    <row r="272" ht="18.75">
      <c r="A272" s="98"/>
    </row>
    <row r="273" ht="18.75">
      <c r="A273" s="98"/>
    </row>
    <row r="274" ht="18.75">
      <c r="A274" s="98"/>
    </row>
    <row r="275" ht="18.75">
      <c r="A275" s="98"/>
    </row>
    <row r="276" ht="18.75">
      <c r="A276" s="98"/>
    </row>
  </sheetData>
  <sheetProtection selectLockedCells="1" selectUnlockedCells="1"/>
  <mergeCells count="13">
    <mergeCell ref="E8:E9"/>
    <mergeCell ref="F8:F9"/>
    <mergeCell ref="G8:J8"/>
    <mergeCell ref="A11:J11"/>
    <mergeCell ref="A131:J131"/>
    <mergeCell ref="A134:J134"/>
    <mergeCell ref="H147:J147"/>
    <mergeCell ref="H148:J148"/>
    <mergeCell ref="A6:J6"/>
    <mergeCell ref="A8:A9"/>
    <mergeCell ref="B8:B9"/>
    <mergeCell ref="C8:C9"/>
    <mergeCell ref="D8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4" manualBreakCount="4">
    <brk id="54" max="255" man="1"/>
    <brk id="58" max="255" man="1"/>
    <brk id="121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zoomScale="60" zoomScaleNormal="60" zoomScalePageLayoutView="0" workbookViewId="0" topLeftCell="A1">
      <selection activeCell="A1" sqref="A1"/>
    </sheetView>
  </sheetViews>
  <sheetFormatPr defaultColWidth="11.57421875" defaultRowHeight="12.75"/>
  <cols>
    <col min="1" max="1" width="36.28125" style="0" customWidth="1"/>
  </cols>
  <sheetData>
    <row r="1" spans="1:10" ht="18.75">
      <c r="A1" s="46"/>
      <c r="B1" s="2"/>
      <c r="C1" s="2"/>
      <c r="D1" s="2"/>
      <c r="E1" s="2"/>
      <c r="F1" s="1"/>
      <c r="G1" s="1"/>
      <c r="H1" s="1"/>
      <c r="I1" s="1"/>
      <c r="J1" s="1"/>
    </row>
    <row r="2" spans="1:10" ht="18.75">
      <c r="A2" s="46"/>
      <c r="B2" s="2"/>
      <c r="C2" s="2"/>
      <c r="D2" s="2"/>
      <c r="E2" s="2"/>
      <c r="F2" s="1"/>
      <c r="G2" s="1"/>
      <c r="H2" s="1"/>
      <c r="I2" s="1"/>
      <c r="J2" s="1"/>
    </row>
    <row r="3" spans="1:10" ht="19.5">
      <c r="A3" s="47"/>
      <c r="B3" s="4"/>
      <c r="C3" s="4"/>
      <c r="D3" s="4"/>
      <c r="E3" s="4"/>
      <c r="F3" s="4"/>
      <c r="G3" s="4"/>
      <c r="H3" s="4"/>
      <c r="I3" s="4"/>
      <c r="J3" s="4"/>
    </row>
    <row r="4" spans="1:10" ht="19.5">
      <c r="A4" s="47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46"/>
      <c r="B5" s="2"/>
      <c r="C5" s="2"/>
      <c r="D5" s="2"/>
      <c r="E5" s="2"/>
      <c r="F5" s="1"/>
      <c r="G5" s="1"/>
      <c r="H5" s="1"/>
      <c r="I5" s="1"/>
      <c r="J5" s="1"/>
    </row>
    <row r="6" spans="1:10" ht="12.75" customHeight="1">
      <c r="A6" s="266" t="s">
        <v>57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9.5">
      <c r="A7" s="49"/>
      <c r="B7" s="50"/>
      <c r="C7" s="50"/>
      <c r="D7" s="51"/>
      <c r="E7" s="51"/>
      <c r="F7" s="51"/>
      <c r="G7" s="51"/>
      <c r="H7" s="51"/>
      <c r="I7" s="51"/>
      <c r="J7" s="51"/>
    </row>
    <row r="8" spans="1:10" ht="12.75" customHeight="1">
      <c r="A8" s="267" t="s">
        <v>10</v>
      </c>
      <c r="B8" s="268" t="s">
        <v>11</v>
      </c>
      <c r="C8" s="269" t="s">
        <v>58</v>
      </c>
      <c r="D8" s="269" t="s">
        <v>224</v>
      </c>
      <c r="E8" s="270" t="s">
        <v>225</v>
      </c>
      <c r="F8" s="270" t="s">
        <v>226</v>
      </c>
      <c r="G8" s="270" t="s">
        <v>16</v>
      </c>
      <c r="H8" s="270"/>
      <c r="I8" s="270"/>
      <c r="J8" s="270"/>
    </row>
    <row r="9" spans="1:10" ht="20.25">
      <c r="A9" s="267"/>
      <c r="B9" s="268"/>
      <c r="C9" s="269"/>
      <c r="D9" s="269"/>
      <c r="E9" s="270"/>
      <c r="F9" s="270"/>
      <c r="G9" s="56" t="s">
        <v>17</v>
      </c>
      <c r="H9" s="56" t="s">
        <v>18</v>
      </c>
      <c r="I9" s="56" t="s">
        <v>19</v>
      </c>
      <c r="J9" s="56" t="s">
        <v>20</v>
      </c>
    </row>
    <row r="10" spans="1:10" ht="20.25">
      <c r="A10" s="52">
        <v>1</v>
      </c>
      <c r="B10" s="53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</row>
    <row r="11" spans="1:10" ht="12.75" customHeight="1">
      <c r="A11" s="264" t="s">
        <v>60</v>
      </c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ht="60.75">
      <c r="A12" s="57" t="s">
        <v>61</v>
      </c>
      <c r="B12" s="58">
        <v>1000</v>
      </c>
      <c r="C12" s="59">
        <f aca="true" t="shared" si="0" ref="C12:J12">C13+C14+C15</f>
        <v>27279.760000000002</v>
      </c>
      <c r="D12" s="59">
        <f t="shared" si="0"/>
        <v>37699.9</v>
      </c>
      <c r="E12" s="59">
        <f t="shared" si="0"/>
        <v>38378.5</v>
      </c>
      <c r="F12" s="59">
        <f t="shared" si="0"/>
        <v>42949.3</v>
      </c>
      <c r="G12" s="59">
        <f t="shared" si="0"/>
        <v>10204.1</v>
      </c>
      <c r="H12" s="59">
        <f t="shared" si="0"/>
        <v>10588.8</v>
      </c>
      <c r="I12" s="59">
        <f t="shared" si="0"/>
        <v>11016.400000000001</v>
      </c>
      <c r="J12" s="59">
        <f t="shared" si="0"/>
        <v>11140</v>
      </c>
    </row>
    <row r="13" spans="1:10" ht="40.5">
      <c r="A13" s="60" t="s">
        <v>62</v>
      </c>
      <c r="B13" s="53">
        <v>1010</v>
      </c>
      <c r="C13" s="61">
        <v>9452.75</v>
      </c>
      <c r="D13" s="61">
        <v>9982.7</v>
      </c>
      <c r="E13" s="61">
        <v>9672</v>
      </c>
      <c r="F13" s="61">
        <f>G13+H13+I13+J13</f>
        <v>9363.5</v>
      </c>
      <c r="G13" s="61">
        <v>2259.6</v>
      </c>
      <c r="H13" s="61">
        <v>2250</v>
      </c>
      <c r="I13" s="61">
        <v>2385.3</v>
      </c>
      <c r="J13" s="61">
        <v>2468.6</v>
      </c>
    </row>
    <row r="14" spans="1:10" ht="40.5">
      <c r="A14" s="60" t="s">
        <v>63</v>
      </c>
      <c r="B14" s="53">
        <v>1011</v>
      </c>
      <c r="C14" s="61">
        <v>14139.7</v>
      </c>
      <c r="D14" s="61">
        <v>21784.7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</row>
    <row r="15" spans="1:10" ht="20.25">
      <c r="A15" s="60" t="s">
        <v>64</v>
      </c>
      <c r="B15" s="53">
        <v>1012</v>
      </c>
      <c r="C15" s="61">
        <v>3687.31</v>
      </c>
      <c r="D15" s="61">
        <f>D16+D17+D18+D19+D20</f>
        <v>5932.5</v>
      </c>
      <c r="E15" s="61">
        <f>E16+E17+E18+E19+E20+E21</f>
        <v>28706.5</v>
      </c>
      <c r="F15" s="61">
        <f>G15+H15+I15+J15</f>
        <v>33585.8</v>
      </c>
      <c r="G15" s="61">
        <f>G16+G17+G18+G19+G20</f>
        <v>7944.5</v>
      </c>
      <c r="H15" s="61">
        <f>H16+H17+H18+H19+H20</f>
        <v>8338.8</v>
      </c>
      <c r="I15" s="61">
        <f>I16+I17+I18+I19+I20</f>
        <v>8631.1</v>
      </c>
      <c r="J15" s="61">
        <f>J16+J17+J18+J19+J20</f>
        <v>8671.4</v>
      </c>
    </row>
    <row r="16" spans="1:10" ht="81">
      <c r="A16" s="60" t="s">
        <v>65</v>
      </c>
      <c r="B16" s="53" t="s">
        <v>66</v>
      </c>
      <c r="C16" s="61">
        <v>1800</v>
      </c>
      <c r="D16" s="61"/>
      <c r="E16" s="61"/>
      <c r="F16" s="61"/>
      <c r="G16" s="61"/>
      <c r="H16" s="61"/>
      <c r="I16" s="61"/>
      <c r="J16" s="61"/>
    </row>
    <row r="17" spans="1:10" ht="81">
      <c r="A17" s="60" t="s">
        <v>67</v>
      </c>
      <c r="B17" s="53" t="s">
        <v>68</v>
      </c>
      <c r="C17" s="61">
        <v>105.9</v>
      </c>
      <c r="D17" s="61">
        <v>932.5</v>
      </c>
      <c r="E17" s="61">
        <v>117.3</v>
      </c>
      <c r="F17" s="61"/>
      <c r="G17" s="61"/>
      <c r="H17" s="61"/>
      <c r="I17" s="61"/>
      <c r="J17" s="61"/>
    </row>
    <row r="18" spans="1:10" ht="162">
      <c r="A18" s="60" t="s">
        <v>69</v>
      </c>
      <c r="B18" s="53" t="s">
        <v>70</v>
      </c>
      <c r="C18" s="62">
        <v>1380.7</v>
      </c>
      <c r="D18" s="62"/>
      <c r="E18" s="62"/>
      <c r="F18" s="61"/>
      <c r="G18" s="61"/>
      <c r="H18" s="61"/>
      <c r="I18" s="61"/>
      <c r="J18" s="61"/>
    </row>
    <row r="19" spans="1:10" ht="81">
      <c r="A19" s="60" t="s">
        <v>71</v>
      </c>
      <c r="B19" s="53" t="s">
        <v>72</v>
      </c>
      <c r="C19" s="61">
        <v>400.8</v>
      </c>
      <c r="D19" s="61"/>
      <c r="E19" s="61"/>
      <c r="F19" s="61"/>
      <c r="G19" s="61"/>
      <c r="H19" s="61"/>
      <c r="I19" s="61"/>
      <c r="J19" s="61"/>
    </row>
    <row r="20" spans="1:10" ht="121.5">
      <c r="A20" s="60" t="s">
        <v>73</v>
      </c>
      <c r="B20" s="53" t="s">
        <v>74</v>
      </c>
      <c r="C20" s="61"/>
      <c r="D20" s="61">
        <v>5000</v>
      </c>
      <c r="E20" s="61">
        <v>28562.2</v>
      </c>
      <c r="F20" s="61">
        <f>G20+H20+I20+J20</f>
        <v>33585.8</v>
      </c>
      <c r="G20" s="61">
        <v>7944.5</v>
      </c>
      <c r="H20" s="61">
        <v>8338.8</v>
      </c>
      <c r="I20" s="61">
        <v>8631.1</v>
      </c>
      <c r="J20" s="61">
        <v>8671.4</v>
      </c>
    </row>
    <row r="21" spans="1:10" ht="40.5">
      <c r="A21" s="60" t="s">
        <v>75</v>
      </c>
      <c r="B21" s="53" t="s">
        <v>76</v>
      </c>
      <c r="C21" s="61"/>
      <c r="D21" s="61"/>
      <c r="E21" s="61">
        <v>27</v>
      </c>
      <c r="F21" s="61"/>
      <c r="G21" s="61"/>
      <c r="H21" s="61"/>
      <c r="I21" s="61"/>
      <c r="J21" s="61"/>
    </row>
    <row r="22" spans="1:10" ht="40.5">
      <c r="A22" s="60" t="s">
        <v>79</v>
      </c>
      <c r="B22" s="53">
        <v>1020</v>
      </c>
      <c r="C22" s="61">
        <v>323.67</v>
      </c>
      <c r="D22" s="61">
        <v>354</v>
      </c>
      <c r="E22" s="61">
        <v>312</v>
      </c>
      <c r="F22" s="61">
        <f>G22+H22+I22+J22</f>
        <v>261.3</v>
      </c>
      <c r="G22" s="61">
        <v>71.4</v>
      </c>
      <c r="H22" s="61">
        <v>67.6</v>
      </c>
      <c r="I22" s="61">
        <v>66.5</v>
      </c>
      <c r="J22" s="61">
        <v>55.8</v>
      </c>
    </row>
    <row r="23" spans="1:10" ht="40.5">
      <c r="A23" s="60" t="s">
        <v>80</v>
      </c>
      <c r="B23" s="53">
        <v>1030</v>
      </c>
      <c r="C23" s="61"/>
      <c r="D23" s="61"/>
      <c r="E23" s="61"/>
      <c r="F23" s="61"/>
      <c r="G23" s="61"/>
      <c r="H23" s="61"/>
      <c r="I23" s="61"/>
      <c r="J23" s="61"/>
    </row>
    <row r="24" spans="1:10" ht="81">
      <c r="A24" s="57" t="s">
        <v>81</v>
      </c>
      <c r="B24" s="64">
        <v>1040</v>
      </c>
      <c r="C24" s="65">
        <f>C12-C22-C23</f>
        <v>26956.090000000004</v>
      </c>
      <c r="D24" s="65">
        <f>D12-D22-D23</f>
        <v>37345.9</v>
      </c>
      <c r="E24" s="65">
        <f aca="true" t="shared" si="1" ref="E24:J24">E12-E22</f>
        <v>38066.5</v>
      </c>
      <c r="F24" s="65">
        <f t="shared" si="1"/>
        <v>42688</v>
      </c>
      <c r="G24" s="65">
        <f t="shared" si="1"/>
        <v>10132.7</v>
      </c>
      <c r="H24" s="65">
        <f t="shared" si="1"/>
        <v>10521.199999999999</v>
      </c>
      <c r="I24" s="65">
        <f t="shared" si="1"/>
        <v>10949.900000000001</v>
      </c>
      <c r="J24" s="65">
        <f t="shared" si="1"/>
        <v>11084.2</v>
      </c>
    </row>
    <row r="25" spans="1:10" ht="81">
      <c r="A25" s="57" t="s">
        <v>82</v>
      </c>
      <c r="B25" s="64">
        <v>1050</v>
      </c>
      <c r="C25" s="65">
        <f aca="true" t="shared" si="2" ref="C25:J25">SUM(C26:C34)</f>
        <v>24138.73</v>
      </c>
      <c r="D25" s="65">
        <f t="shared" si="2"/>
        <v>32231</v>
      </c>
      <c r="E25" s="65">
        <f t="shared" si="2"/>
        <v>32730.5</v>
      </c>
      <c r="F25" s="65">
        <f t="shared" si="2"/>
        <v>36556.9</v>
      </c>
      <c r="G25" s="65">
        <f t="shared" si="2"/>
        <v>8634.600000000002</v>
      </c>
      <c r="H25" s="65">
        <f t="shared" si="2"/>
        <v>8983.1</v>
      </c>
      <c r="I25" s="65">
        <f t="shared" si="2"/>
        <v>9406.9</v>
      </c>
      <c r="J25" s="65">
        <f t="shared" si="2"/>
        <v>9532.3</v>
      </c>
    </row>
    <row r="26" spans="1:10" ht="40.5">
      <c r="A26" s="66" t="s">
        <v>83</v>
      </c>
      <c r="B26" s="67">
        <v>1051</v>
      </c>
      <c r="C26" s="68">
        <v>1308.61</v>
      </c>
      <c r="D26" s="68">
        <v>1486.1</v>
      </c>
      <c r="E26" s="68">
        <v>1544</v>
      </c>
      <c r="F26" s="68">
        <f aca="true" t="shared" si="3" ref="F26:F31">G26+H26+I26+J26</f>
        <v>1254.9</v>
      </c>
      <c r="G26" s="68">
        <v>318.3</v>
      </c>
      <c r="H26" s="68">
        <v>299.6</v>
      </c>
      <c r="I26" s="68">
        <v>307.5</v>
      </c>
      <c r="J26" s="68">
        <v>329.5</v>
      </c>
    </row>
    <row r="27" spans="1:10" ht="20.25">
      <c r="A27" s="66" t="s">
        <v>84</v>
      </c>
      <c r="B27" s="67">
        <v>1052</v>
      </c>
      <c r="C27" s="68">
        <v>322.75</v>
      </c>
      <c r="D27" s="68">
        <v>336</v>
      </c>
      <c r="E27" s="68">
        <v>372.6</v>
      </c>
      <c r="F27" s="68">
        <f t="shared" si="3"/>
        <v>338.20000000000005</v>
      </c>
      <c r="G27" s="68">
        <v>84.4</v>
      </c>
      <c r="H27" s="68">
        <v>84</v>
      </c>
      <c r="I27" s="68">
        <v>84.9</v>
      </c>
      <c r="J27" s="68">
        <v>84.9</v>
      </c>
    </row>
    <row r="28" spans="1:10" ht="40.5">
      <c r="A28" s="66" t="s">
        <v>85</v>
      </c>
      <c r="B28" s="67">
        <v>1053</v>
      </c>
      <c r="C28" s="68">
        <v>2856.74</v>
      </c>
      <c r="D28" s="68">
        <v>6513</v>
      </c>
      <c r="E28" s="68">
        <v>5652.5</v>
      </c>
      <c r="F28" s="68">
        <f t="shared" si="3"/>
        <v>7746</v>
      </c>
      <c r="G28" s="68">
        <v>1677.1</v>
      </c>
      <c r="H28" s="68">
        <v>1999.2</v>
      </c>
      <c r="I28" s="68">
        <v>2013</v>
      </c>
      <c r="J28" s="68">
        <v>2056.7</v>
      </c>
    </row>
    <row r="29" spans="1:10" ht="40.5">
      <c r="A29" s="66" t="s">
        <v>86</v>
      </c>
      <c r="B29" s="67">
        <v>1054</v>
      </c>
      <c r="C29" s="68">
        <v>12556.34</v>
      </c>
      <c r="D29" s="68">
        <v>15165.9</v>
      </c>
      <c r="E29" s="68">
        <v>16783.9</v>
      </c>
      <c r="F29" s="68">
        <f t="shared" si="3"/>
        <v>18199.9</v>
      </c>
      <c r="G29" s="68">
        <v>4414.1</v>
      </c>
      <c r="H29" s="68">
        <v>4352.5</v>
      </c>
      <c r="I29" s="68">
        <v>4688.8</v>
      </c>
      <c r="J29" s="68">
        <v>4744.5</v>
      </c>
    </row>
    <row r="30" spans="1:10" ht="20.25">
      <c r="A30" s="66" t="s">
        <v>87</v>
      </c>
      <c r="B30" s="67" t="s">
        <v>88</v>
      </c>
      <c r="C30" s="68"/>
      <c r="D30" s="68"/>
      <c r="E30" s="68">
        <v>1132</v>
      </c>
      <c r="F30" s="68">
        <f t="shared" si="3"/>
        <v>1596.4</v>
      </c>
      <c r="G30" s="68">
        <v>399.1</v>
      </c>
      <c r="H30" s="68">
        <v>399.1</v>
      </c>
      <c r="I30" s="68">
        <v>399.1</v>
      </c>
      <c r="J30" s="68">
        <v>399.1</v>
      </c>
    </row>
    <row r="31" spans="1:10" ht="40.5">
      <c r="A31" s="66" t="s">
        <v>89</v>
      </c>
      <c r="B31" s="67">
        <v>1055</v>
      </c>
      <c r="C31" s="68">
        <v>4558.27</v>
      </c>
      <c r="D31" s="68">
        <v>3336.5</v>
      </c>
      <c r="E31" s="68">
        <v>3941.5</v>
      </c>
      <c r="F31" s="68">
        <f t="shared" si="3"/>
        <v>4004</v>
      </c>
      <c r="G31" s="68">
        <v>971.1</v>
      </c>
      <c r="H31" s="68">
        <v>957.6</v>
      </c>
      <c r="I31" s="68">
        <v>1031.5</v>
      </c>
      <c r="J31" s="68">
        <v>1043.8</v>
      </c>
    </row>
    <row r="32" spans="1:10" ht="162">
      <c r="A32" s="66" t="s">
        <v>90</v>
      </c>
      <c r="B32" s="67">
        <v>1056</v>
      </c>
      <c r="C32" s="68"/>
      <c r="D32" s="68"/>
      <c r="E32" s="68"/>
      <c r="F32" s="68"/>
      <c r="G32" s="68"/>
      <c r="H32" s="68"/>
      <c r="I32" s="68"/>
      <c r="J32" s="68"/>
    </row>
    <row r="33" spans="1:10" ht="60.75">
      <c r="A33" s="66" t="s">
        <v>91</v>
      </c>
      <c r="B33" s="67">
        <v>1057</v>
      </c>
      <c r="C33" s="68">
        <v>818.3</v>
      </c>
      <c r="D33" s="68">
        <v>2770.1</v>
      </c>
      <c r="E33" s="68">
        <v>740.6</v>
      </c>
      <c r="F33" s="68">
        <f>G33+H33+I33+J33</f>
        <v>638.8000000000001</v>
      </c>
      <c r="G33" s="68">
        <v>151.3</v>
      </c>
      <c r="H33" s="68">
        <v>144.8</v>
      </c>
      <c r="I33" s="68">
        <v>173.8</v>
      </c>
      <c r="J33" s="68">
        <v>168.9</v>
      </c>
    </row>
    <row r="34" spans="1:10" ht="40.5">
      <c r="A34" s="66" t="s">
        <v>92</v>
      </c>
      <c r="B34" s="67">
        <v>1058</v>
      </c>
      <c r="C34" s="68">
        <f aca="true" t="shared" si="4" ref="C34:J34">C35+C39+C45+C46</f>
        <v>1717.72</v>
      </c>
      <c r="D34" s="68">
        <f t="shared" si="4"/>
        <v>2623.4000000000005</v>
      </c>
      <c r="E34" s="68">
        <f t="shared" si="4"/>
        <v>2563.4</v>
      </c>
      <c r="F34" s="68">
        <f t="shared" si="4"/>
        <v>2778.7</v>
      </c>
      <c r="G34" s="68">
        <f t="shared" si="4"/>
        <v>619.2</v>
      </c>
      <c r="H34" s="68">
        <f t="shared" si="4"/>
        <v>746.3</v>
      </c>
      <c r="I34" s="68">
        <f t="shared" si="4"/>
        <v>708.3000000000001</v>
      </c>
      <c r="J34" s="68">
        <f t="shared" si="4"/>
        <v>704.9</v>
      </c>
    </row>
    <row r="35" spans="1:10" ht="20.25">
      <c r="A35" s="66" t="s">
        <v>93</v>
      </c>
      <c r="B35" s="67" t="s">
        <v>94</v>
      </c>
      <c r="C35" s="68">
        <f>C37+C38</f>
        <v>79.4</v>
      </c>
      <c r="D35" s="68">
        <f>D37+D38</f>
        <v>264</v>
      </c>
      <c r="E35" s="68">
        <f>E37+E38</f>
        <v>87</v>
      </c>
      <c r="F35" s="68">
        <f>G35+H35+I35+J35</f>
        <v>95.89999999999999</v>
      </c>
      <c r="G35" s="68">
        <f>G37+G38</f>
        <v>23.8</v>
      </c>
      <c r="H35" s="68">
        <f>H37+H38</f>
        <v>23.5</v>
      </c>
      <c r="I35" s="68">
        <f>I37+I38</f>
        <v>24.3</v>
      </c>
      <c r="J35" s="68">
        <f>J37+J38</f>
        <v>24.3</v>
      </c>
    </row>
    <row r="36" spans="1:10" ht="20.25">
      <c r="A36" s="66" t="s">
        <v>95</v>
      </c>
      <c r="B36" s="67"/>
      <c r="C36" s="68"/>
      <c r="D36" s="68"/>
      <c r="E36" s="68"/>
      <c r="F36" s="68"/>
      <c r="G36" s="68"/>
      <c r="H36" s="68"/>
      <c r="I36" s="68"/>
      <c r="J36" s="68"/>
    </row>
    <row r="37" spans="1:10" ht="20.25">
      <c r="A37" s="66" t="s">
        <v>96</v>
      </c>
      <c r="B37" s="67" t="s">
        <v>97</v>
      </c>
      <c r="C37" s="68">
        <v>0</v>
      </c>
      <c r="D37" s="68">
        <v>170</v>
      </c>
      <c r="E37" s="68">
        <v>0</v>
      </c>
      <c r="F37" s="68">
        <f>G37+H37+I37+J37</f>
        <v>0</v>
      </c>
      <c r="G37" s="68">
        <v>0</v>
      </c>
      <c r="H37" s="68">
        <v>0</v>
      </c>
      <c r="I37" s="68">
        <v>0</v>
      </c>
      <c r="J37" s="68">
        <v>0</v>
      </c>
    </row>
    <row r="38" spans="1:10" ht="40.5">
      <c r="A38" s="66" t="s">
        <v>98</v>
      </c>
      <c r="B38" s="67" t="s">
        <v>99</v>
      </c>
      <c r="C38" s="68">
        <v>79.4</v>
      </c>
      <c r="D38" s="68">
        <v>94</v>
      </c>
      <c r="E38" s="68">
        <v>87</v>
      </c>
      <c r="F38" s="68">
        <f>G38+H38+I38+J38</f>
        <v>95.89999999999999</v>
      </c>
      <c r="G38" s="68">
        <v>23.8</v>
      </c>
      <c r="H38" s="68">
        <v>23.5</v>
      </c>
      <c r="I38" s="68">
        <v>24.3</v>
      </c>
      <c r="J38" s="68">
        <v>24.3</v>
      </c>
    </row>
    <row r="39" spans="1:10" ht="40.5">
      <c r="A39" s="66" t="s">
        <v>100</v>
      </c>
      <c r="B39" s="67" t="s">
        <v>101</v>
      </c>
      <c r="C39" s="68">
        <f aca="true" t="shared" si="5" ref="C39:J39">C41+C42+C43+C44</f>
        <v>199.98</v>
      </c>
      <c r="D39" s="68">
        <f t="shared" si="5"/>
        <v>272.6</v>
      </c>
      <c r="E39" s="68">
        <f t="shared" si="5"/>
        <v>248.70000000000002</v>
      </c>
      <c r="F39" s="68">
        <f t="shared" si="5"/>
        <v>258.29999999999995</v>
      </c>
      <c r="G39" s="68">
        <f t="shared" si="5"/>
        <v>49.8</v>
      </c>
      <c r="H39" s="68">
        <f t="shared" si="5"/>
        <v>99.3</v>
      </c>
      <c r="I39" s="68">
        <f t="shared" si="5"/>
        <v>59.8</v>
      </c>
      <c r="J39" s="68">
        <f t="shared" si="5"/>
        <v>49.4</v>
      </c>
    </row>
    <row r="40" spans="1:10" ht="20.25">
      <c r="A40" s="66" t="s">
        <v>95</v>
      </c>
      <c r="B40" s="67"/>
      <c r="C40" s="68"/>
      <c r="D40" s="68"/>
      <c r="E40" s="68"/>
      <c r="F40" s="68"/>
      <c r="G40" s="68"/>
      <c r="H40" s="68"/>
      <c r="I40" s="68"/>
      <c r="J40" s="68"/>
    </row>
    <row r="41" spans="1:10" ht="40.5">
      <c r="A41" s="66" t="s">
        <v>102</v>
      </c>
      <c r="B41" s="67" t="s">
        <v>103</v>
      </c>
      <c r="C41" s="68">
        <v>4.14</v>
      </c>
      <c r="D41" s="68">
        <v>15</v>
      </c>
      <c r="E41" s="68">
        <v>15</v>
      </c>
      <c r="F41" s="68">
        <f>G41+H41+I41+J41</f>
        <v>20</v>
      </c>
      <c r="G41" s="68"/>
      <c r="H41" s="68">
        <v>10</v>
      </c>
      <c r="I41" s="68">
        <v>10</v>
      </c>
      <c r="J41" s="68"/>
    </row>
    <row r="42" spans="1:10" ht="20.25">
      <c r="A42" s="66" t="s">
        <v>104</v>
      </c>
      <c r="B42" s="67" t="s">
        <v>105</v>
      </c>
      <c r="C42" s="68">
        <v>7.84</v>
      </c>
      <c r="D42" s="68">
        <v>48.8</v>
      </c>
      <c r="E42" s="68">
        <v>39</v>
      </c>
      <c r="F42" s="68">
        <f>G42+H42+I42+J42</f>
        <v>40</v>
      </c>
      <c r="G42" s="68"/>
      <c r="H42" s="68">
        <v>40</v>
      </c>
      <c r="I42" s="68"/>
      <c r="J42" s="68"/>
    </row>
    <row r="43" spans="1:10" ht="40.5">
      <c r="A43" s="66" t="s">
        <v>106</v>
      </c>
      <c r="B43" s="67" t="s">
        <v>107</v>
      </c>
      <c r="C43" s="68">
        <v>181.22</v>
      </c>
      <c r="D43" s="68">
        <v>207.8</v>
      </c>
      <c r="E43" s="68">
        <v>192.3</v>
      </c>
      <c r="F43" s="68">
        <f>G43+H43+I43+J43</f>
        <v>197.29999999999998</v>
      </c>
      <c r="G43" s="68">
        <v>49.3</v>
      </c>
      <c r="H43" s="68">
        <v>49.3</v>
      </c>
      <c r="I43" s="68">
        <v>49.3</v>
      </c>
      <c r="J43" s="68">
        <v>49.4</v>
      </c>
    </row>
    <row r="44" spans="1:10" ht="20.25">
      <c r="A44" s="66" t="s">
        <v>108</v>
      </c>
      <c r="B44" s="67" t="s">
        <v>109</v>
      </c>
      <c r="C44" s="68">
        <v>6.78</v>
      </c>
      <c r="D44" s="68">
        <v>1</v>
      </c>
      <c r="E44" s="68">
        <v>2.4</v>
      </c>
      <c r="F44" s="68">
        <f>G44+H44+I44+J44</f>
        <v>1</v>
      </c>
      <c r="G44" s="68">
        <v>0.5</v>
      </c>
      <c r="H44" s="68"/>
      <c r="I44" s="68">
        <v>0.5</v>
      </c>
      <c r="J44" s="68"/>
    </row>
    <row r="45" spans="1:10" ht="20.25">
      <c r="A45" s="66" t="s">
        <v>110</v>
      </c>
      <c r="B45" s="67" t="s">
        <v>111</v>
      </c>
      <c r="C45" s="68">
        <v>327.84</v>
      </c>
      <c r="D45" s="68">
        <v>770.7</v>
      </c>
      <c r="E45" s="68">
        <v>357</v>
      </c>
      <c r="F45" s="68">
        <f>G45+H45+I45+J45</f>
        <v>346.1</v>
      </c>
      <c r="G45" s="68">
        <v>84.4</v>
      </c>
      <c r="H45" s="68">
        <v>82.9</v>
      </c>
      <c r="I45" s="68">
        <v>88.9</v>
      </c>
      <c r="J45" s="68">
        <v>89.9</v>
      </c>
    </row>
    <row r="46" spans="1:10" ht="20.25">
      <c r="A46" s="66" t="s">
        <v>112</v>
      </c>
      <c r="B46" s="67" t="s">
        <v>113</v>
      </c>
      <c r="C46" s="68">
        <f>C48+C49+C50+C51+C52+C53+C54+C55</f>
        <v>1110.5</v>
      </c>
      <c r="D46" s="68">
        <f>D48+D49+D50+D51+D52+D53+D54+D55</f>
        <v>1316.1000000000001</v>
      </c>
      <c r="E46" s="68">
        <v>1870.7</v>
      </c>
      <c r="F46" s="68">
        <f>F48+F49+F50+F51+F52+F53+F54+F55</f>
        <v>2078.3999999999996</v>
      </c>
      <c r="G46" s="68">
        <f>G48+G49+G50+G51+G52+G53+G54+G55</f>
        <v>461.20000000000005</v>
      </c>
      <c r="H46" s="68">
        <f>H48+H49+H50+H51+H52+H53+H54+H55</f>
        <v>540.5999999999999</v>
      </c>
      <c r="I46" s="68">
        <f>I48+I49+I50+I51+I52+I53+I54+I55</f>
        <v>535.3000000000001</v>
      </c>
      <c r="J46" s="68">
        <f>J48+J49+J50+J51+J52+J53+J54+J55</f>
        <v>541.3</v>
      </c>
    </row>
    <row r="47" spans="1:10" ht="20.25">
      <c r="A47" s="66" t="s">
        <v>95</v>
      </c>
      <c r="B47" s="67"/>
      <c r="C47" s="68"/>
      <c r="D47" s="68"/>
      <c r="E47" s="68"/>
      <c r="F47" s="68"/>
      <c r="G47" s="68"/>
      <c r="H47" s="68"/>
      <c r="I47" s="68"/>
      <c r="J47" s="68"/>
    </row>
    <row r="48" spans="1:10" ht="20.25">
      <c r="A48" s="66" t="s">
        <v>114</v>
      </c>
      <c r="B48" s="67" t="s">
        <v>115</v>
      </c>
      <c r="C48" s="68">
        <v>42</v>
      </c>
      <c r="D48" s="68">
        <v>40</v>
      </c>
      <c r="E48" s="68">
        <v>37</v>
      </c>
      <c r="F48" s="68">
        <f aca="true" t="shared" si="6" ref="F48:F55">G48+H48+I48+J48</f>
        <v>40</v>
      </c>
      <c r="G48" s="68">
        <v>9.5</v>
      </c>
      <c r="H48" s="68">
        <v>9.5</v>
      </c>
      <c r="I48" s="68">
        <v>10.5</v>
      </c>
      <c r="J48" s="68">
        <v>10.5</v>
      </c>
    </row>
    <row r="49" spans="1:10" ht="40.5">
      <c r="A49" s="66" t="s">
        <v>116</v>
      </c>
      <c r="B49" s="67" t="s">
        <v>117</v>
      </c>
      <c r="C49" s="68">
        <v>24.2</v>
      </c>
      <c r="D49" s="68">
        <v>73.6</v>
      </c>
      <c r="E49" s="68">
        <v>25.3</v>
      </c>
      <c r="F49" s="68">
        <f t="shared" si="6"/>
        <v>42</v>
      </c>
      <c r="G49" s="68">
        <v>9.9</v>
      </c>
      <c r="H49" s="68">
        <v>9.9</v>
      </c>
      <c r="I49" s="68">
        <v>10.7</v>
      </c>
      <c r="J49" s="68">
        <v>11.5</v>
      </c>
    </row>
    <row r="50" spans="1:10" ht="20.25">
      <c r="A50" s="66" t="s">
        <v>227</v>
      </c>
      <c r="B50" s="67" t="s">
        <v>119</v>
      </c>
      <c r="C50" s="68">
        <v>11.8</v>
      </c>
      <c r="D50" s="68">
        <v>14.4</v>
      </c>
      <c r="E50" s="68">
        <v>14.4</v>
      </c>
      <c r="F50" s="68">
        <f t="shared" si="6"/>
        <v>14.4</v>
      </c>
      <c r="G50" s="68">
        <v>3.6</v>
      </c>
      <c r="H50" s="68">
        <v>3.6</v>
      </c>
      <c r="I50" s="68">
        <v>3.6</v>
      </c>
      <c r="J50" s="68">
        <v>3.6</v>
      </c>
    </row>
    <row r="51" spans="1:10" ht="20.25">
      <c r="A51" s="66" t="s">
        <v>120</v>
      </c>
      <c r="B51" s="67" t="s">
        <v>121</v>
      </c>
      <c r="C51" s="68">
        <v>4</v>
      </c>
      <c r="D51" s="68">
        <v>3.6</v>
      </c>
      <c r="E51" s="68">
        <v>3.6</v>
      </c>
      <c r="F51" s="68">
        <f t="shared" si="6"/>
        <v>3.6</v>
      </c>
      <c r="G51" s="68">
        <v>0.9</v>
      </c>
      <c r="H51" s="68">
        <v>0.9</v>
      </c>
      <c r="I51" s="68">
        <v>0.9</v>
      </c>
      <c r="J51" s="68">
        <v>0.9</v>
      </c>
    </row>
    <row r="52" spans="1:10" ht="20.25">
      <c r="A52" s="66" t="s">
        <v>122</v>
      </c>
      <c r="B52" s="67" t="s">
        <v>123</v>
      </c>
      <c r="C52" s="68">
        <v>2.6</v>
      </c>
      <c r="D52" s="68">
        <v>3.6</v>
      </c>
      <c r="E52" s="68">
        <v>3.6</v>
      </c>
      <c r="F52" s="68">
        <f t="shared" si="6"/>
        <v>3.6</v>
      </c>
      <c r="G52" s="68">
        <v>0.9</v>
      </c>
      <c r="H52" s="68">
        <v>0.9</v>
      </c>
      <c r="I52" s="68">
        <v>0.9</v>
      </c>
      <c r="J52" s="68">
        <v>0.9</v>
      </c>
    </row>
    <row r="53" spans="1:10" ht="20.25">
      <c r="A53" s="66" t="s">
        <v>124</v>
      </c>
      <c r="B53" s="67" t="s">
        <v>125</v>
      </c>
      <c r="C53" s="68">
        <v>1013</v>
      </c>
      <c r="D53" s="68">
        <v>1154.5</v>
      </c>
      <c r="E53" s="68">
        <v>1733</v>
      </c>
      <c r="F53" s="68">
        <f t="shared" si="6"/>
        <v>1950.1999999999998</v>
      </c>
      <c r="G53" s="68">
        <v>435.6</v>
      </c>
      <c r="H53" s="68">
        <v>499</v>
      </c>
      <c r="I53" s="68">
        <v>502.5</v>
      </c>
      <c r="J53" s="68">
        <v>513.1</v>
      </c>
    </row>
    <row r="54" spans="1:10" ht="40.5">
      <c r="A54" s="66" t="s">
        <v>126</v>
      </c>
      <c r="B54" s="67" t="s">
        <v>127</v>
      </c>
      <c r="C54" s="68">
        <v>4.7</v>
      </c>
      <c r="D54" s="68">
        <v>4.9</v>
      </c>
      <c r="E54" s="68">
        <v>5.3</v>
      </c>
      <c r="F54" s="68">
        <f t="shared" si="6"/>
        <v>3.0999999999999996</v>
      </c>
      <c r="G54" s="68">
        <v>0.8</v>
      </c>
      <c r="H54" s="68">
        <v>0.8</v>
      </c>
      <c r="I54" s="68">
        <v>0.7</v>
      </c>
      <c r="J54" s="68">
        <v>0.8</v>
      </c>
    </row>
    <row r="55" spans="1:10" ht="20.25">
      <c r="A55" s="66" t="s">
        <v>128</v>
      </c>
      <c r="B55" s="67" t="s">
        <v>129</v>
      </c>
      <c r="C55" s="68">
        <v>8.2</v>
      </c>
      <c r="D55" s="68">
        <v>21.5</v>
      </c>
      <c r="E55" s="68">
        <v>21.5</v>
      </c>
      <c r="F55" s="68">
        <f t="shared" si="6"/>
        <v>21.5</v>
      </c>
      <c r="G55" s="68"/>
      <c r="H55" s="68">
        <v>16</v>
      </c>
      <c r="I55" s="68">
        <v>5.5</v>
      </c>
      <c r="J55" s="68"/>
    </row>
    <row r="56" spans="1:10" ht="40.5">
      <c r="A56" s="69" t="s">
        <v>130</v>
      </c>
      <c r="B56" s="70">
        <v>1060</v>
      </c>
      <c r="C56" s="71">
        <f aca="true" t="shared" si="7" ref="C56:J56">C24-C25</f>
        <v>2817.360000000004</v>
      </c>
      <c r="D56" s="71">
        <f t="shared" si="7"/>
        <v>5114.9000000000015</v>
      </c>
      <c r="E56" s="71">
        <f t="shared" si="7"/>
        <v>5336</v>
      </c>
      <c r="F56" s="71">
        <f t="shared" si="7"/>
        <v>6131.0999999999985</v>
      </c>
      <c r="G56" s="71">
        <f t="shared" si="7"/>
        <v>1498.0999999999985</v>
      </c>
      <c r="H56" s="71">
        <f t="shared" si="7"/>
        <v>1538.0999999999985</v>
      </c>
      <c r="I56" s="71">
        <f t="shared" si="7"/>
        <v>1543.0000000000018</v>
      </c>
      <c r="J56" s="71">
        <f t="shared" si="7"/>
        <v>1551.9000000000015</v>
      </c>
    </row>
    <row r="57" spans="1:10" ht="60.75">
      <c r="A57" s="57" t="s">
        <v>131</v>
      </c>
      <c r="B57" s="64">
        <v>1070</v>
      </c>
      <c r="C57" s="73"/>
      <c r="D57" s="74"/>
      <c r="E57" s="74"/>
      <c r="F57" s="65"/>
      <c r="G57" s="65"/>
      <c r="H57" s="65"/>
      <c r="I57" s="65"/>
      <c r="J57" s="65"/>
    </row>
    <row r="58" spans="1:10" ht="40.5">
      <c r="A58" s="57" t="s">
        <v>132</v>
      </c>
      <c r="B58" s="64">
        <v>1080</v>
      </c>
      <c r="C58" s="73">
        <f aca="true" t="shared" si="8" ref="C58:J58">SUM(C59:C81)</f>
        <v>4002.7000000000007</v>
      </c>
      <c r="D58" s="65">
        <f t="shared" si="8"/>
        <v>4138.9</v>
      </c>
      <c r="E58" s="65">
        <f t="shared" si="8"/>
        <v>4427.3</v>
      </c>
      <c r="F58" s="65">
        <f t="shared" si="8"/>
        <v>5370.96</v>
      </c>
      <c r="G58" s="65">
        <f t="shared" si="8"/>
        <v>1309.27</v>
      </c>
      <c r="H58" s="65">
        <f t="shared" si="8"/>
        <v>1349.3999999999999</v>
      </c>
      <c r="I58" s="65">
        <f t="shared" si="8"/>
        <v>1349.2200000000003</v>
      </c>
      <c r="J58" s="65">
        <f t="shared" si="8"/>
        <v>1363.0700000000002</v>
      </c>
    </row>
    <row r="59" spans="1:10" ht="60.75">
      <c r="A59" s="66" t="s">
        <v>133</v>
      </c>
      <c r="B59" s="67">
        <v>1081</v>
      </c>
      <c r="C59" s="75"/>
      <c r="D59" s="68"/>
      <c r="E59" s="68"/>
      <c r="F59" s="68"/>
      <c r="G59" s="76"/>
      <c r="H59" s="76"/>
      <c r="I59" s="76"/>
      <c r="J59" s="76"/>
    </row>
    <row r="60" spans="1:10" ht="40.5">
      <c r="A60" s="66" t="s">
        <v>134</v>
      </c>
      <c r="B60" s="67">
        <v>1082</v>
      </c>
      <c r="C60" s="75"/>
      <c r="D60" s="68"/>
      <c r="E60" s="68"/>
      <c r="F60" s="68"/>
      <c r="G60" s="76"/>
      <c r="H60" s="76"/>
      <c r="I60" s="76"/>
      <c r="J60" s="76"/>
    </row>
    <row r="61" spans="1:10" ht="40.5">
      <c r="A61" s="66" t="s">
        <v>135</v>
      </c>
      <c r="B61" s="67">
        <v>1083</v>
      </c>
      <c r="C61" s="75"/>
      <c r="D61" s="68"/>
      <c r="E61" s="68"/>
      <c r="F61" s="68"/>
      <c r="G61" s="76"/>
      <c r="H61" s="76"/>
      <c r="I61" s="76"/>
      <c r="J61" s="76"/>
    </row>
    <row r="62" spans="1:10" ht="40.5">
      <c r="A62" s="66" t="s">
        <v>136</v>
      </c>
      <c r="B62" s="67">
        <v>1084</v>
      </c>
      <c r="C62" s="75"/>
      <c r="D62" s="68"/>
      <c r="E62" s="68"/>
      <c r="F62" s="68"/>
      <c r="G62" s="76"/>
      <c r="H62" s="76"/>
      <c r="I62" s="76"/>
      <c r="J62" s="76"/>
    </row>
    <row r="63" spans="1:10" ht="40.5">
      <c r="A63" s="66" t="s">
        <v>137</v>
      </c>
      <c r="B63" s="67">
        <v>1085</v>
      </c>
      <c r="C63" s="75"/>
      <c r="D63" s="68"/>
      <c r="E63" s="68"/>
      <c r="F63" s="68"/>
      <c r="G63" s="76"/>
      <c r="H63" s="76"/>
      <c r="I63" s="76"/>
      <c r="J63" s="76"/>
    </row>
    <row r="64" spans="1:10" ht="40.5">
      <c r="A64" s="66" t="s">
        <v>138</v>
      </c>
      <c r="B64" s="67">
        <v>1086</v>
      </c>
      <c r="C64" s="75">
        <v>1.9</v>
      </c>
      <c r="D64" s="68">
        <v>1.6</v>
      </c>
      <c r="E64" s="68">
        <v>2</v>
      </c>
      <c r="F64" s="68">
        <f aca="true" t="shared" si="9" ref="F64:F69">G64+H64+I64+J64</f>
        <v>2.5</v>
      </c>
      <c r="G64" s="68">
        <v>0.7</v>
      </c>
      <c r="H64" s="68">
        <v>0.9</v>
      </c>
      <c r="I64" s="68"/>
      <c r="J64" s="68">
        <v>0.9</v>
      </c>
    </row>
    <row r="65" spans="1:10" ht="20.25">
      <c r="A65" s="66" t="s">
        <v>139</v>
      </c>
      <c r="B65" s="67">
        <v>1087</v>
      </c>
      <c r="C65" s="75">
        <v>43.4</v>
      </c>
      <c r="D65" s="68">
        <v>48</v>
      </c>
      <c r="E65" s="68">
        <v>46</v>
      </c>
      <c r="F65" s="68">
        <f t="shared" si="9"/>
        <v>48</v>
      </c>
      <c r="G65" s="68">
        <v>12</v>
      </c>
      <c r="H65" s="68">
        <v>12</v>
      </c>
      <c r="I65" s="68">
        <v>12</v>
      </c>
      <c r="J65" s="68">
        <v>12</v>
      </c>
    </row>
    <row r="66" spans="1:10" ht="40.5">
      <c r="A66" s="66" t="s">
        <v>86</v>
      </c>
      <c r="B66" s="67">
        <v>1088</v>
      </c>
      <c r="C66" s="75">
        <v>2476.6</v>
      </c>
      <c r="D66" s="68">
        <v>2993.5</v>
      </c>
      <c r="E66" s="68">
        <v>3104.1</v>
      </c>
      <c r="F66" s="68">
        <f t="shared" si="9"/>
        <v>3733</v>
      </c>
      <c r="G66" s="68">
        <v>905.9</v>
      </c>
      <c r="H66" s="68">
        <v>939</v>
      </c>
      <c r="I66" s="68">
        <v>938.6</v>
      </c>
      <c r="J66" s="68">
        <v>949.5</v>
      </c>
    </row>
    <row r="67" spans="1:10" ht="20.25">
      <c r="A67" s="66" t="s">
        <v>87</v>
      </c>
      <c r="B67" s="67" t="s">
        <v>140</v>
      </c>
      <c r="C67" s="75"/>
      <c r="D67" s="68"/>
      <c r="E67" s="68">
        <v>227</v>
      </c>
      <c r="F67" s="68">
        <f t="shared" si="9"/>
        <v>325.4</v>
      </c>
      <c r="G67" s="68">
        <v>81.3</v>
      </c>
      <c r="H67" s="68">
        <v>81.4</v>
      </c>
      <c r="I67" s="68">
        <v>81.3</v>
      </c>
      <c r="J67" s="68">
        <v>81.4</v>
      </c>
    </row>
    <row r="68" spans="1:10" ht="40.5">
      <c r="A68" s="66" t="s">
        <v>89</v>
      </c>
      <c r="B68" s="67">
        <v>1089</v>
      </c>
      <c r="C68" s="75">
        <v>1082.7</v>
      </c>
      <c r="D68" s="68">
        <v>658.6</v>
      </c>
      <c r="E68" s="68">
        <v>732.9</v>
      </c>
      <c r="F68" s="68">
        <f t="shared" si="9"/>
        <v>821.3</v>
      </c>
      <c r="G68" s="68">
        <v>199.3</v>
      </c>
      <c r="H68" s="68">
        <v>206.6</v>
      </c>
      <c r="I68" s="68">
        <v>206.5</v>
      </c>
      <c r="J68" s="68">
        <v>208.9</v>
      </c>
    </row>
    <row r="69" spans="1:10" ht="101.25">
      <c r="A69" s="66" t="s">
        <v>141</v>
      </c>
      <c r="B69" s="67">
        <v>1090</v>
      </c>
      <c r="C69" s="75">
        <v>26.4</v>
      </c>
      <c r="D69" s="68">
        <v>31.2</v>
      </c>
      <c r="E69" s="68">
        <v>30</v>
      </c>
      <c r="F69" s="68">
        <f t="shared" si="9"/>
        <v>24</v>
      </c>
      <c r="G69" s="68">
        <v>6</v>
      </c>
      <c r="H69" s="68">
        <v>6</v>
      </c>
      <c r="I69" s="68">
        <v>6</v>
      </c>
      <c r="J69" s="68">
        <v>6</v>
      </c>
    </row>
    <row r="70" spans="1:10" ht="101.25">
      <c r="A70" s="66" t="s">
        <v>142</v>
      </c>
      <c r="B70" s="67">
        <v>1091</v>
      </c>
      <c r="C70" s="75"/>
      <c r="D70" s="68"/>
      <c r="E70" s="68"/>
      <c r="F70" s="68"/>
      <c r="G70" s="68"/>
      <c r="H70" s="68"/>
      <c r="I70" s="68"/>
      <c r="J70" s="68"/>
    </row>
    <row r="71" spans="1:10" ht="81">
      <c r="A71" s="66" t="s">
        <v>228</v>
      </c>
      <c r="B71" s="67">
        <v>1092</v>
      </c>
      <c r="C71" s="75"/>
      <c r="D71" s="68"/>
      <c r="E71" s="68"/>
      <c r="F71" s="68"/>
      <c r="G71" s="68"/>
      <c r="H71" s="68"/>
      <c r="I71" s="68"/>
      <c r="J71" s="68"/>
    </row>
    <row r="72" spans="1:10" ht="60.75">
      <c r="A72" s="66" t="s">
        <v>229</v>
      </c>
      <c r="B72" s="67">
        <v>1093</v>
      </c>
      <c r="C72" s="75"/>
      <c r="D72" s="68"/>
      <c r="E72" s="68"/>
      <c r="F72" s="68"/>
      <c r="G72" s="68"/>
      <c r="H72" s="68"/>
      <c r="I72" s="68"/>
      <c r="J72" s="68"/>
    </row>
    <row r="73" spans="1:10" ht="81">
      <c r="A73" s="66" t="s">
        <v>145</v>
      </c>
      <c r="B73" s="67">
        <v>1094</v>
      </c>
      <c r="C73" s="75">
        <v>29.8</v>
      </c>
      <c r="D73" s="68">
        <v>28.8</v>
      </c>
      <c r="E73" s="68">
        <v>29</v>
      </c>
      <c r="F73" s="68">
        <f>G73+H73+I73+J73</f>
        <v>28.8</v>
      </c>
      <c r="G73" s="68">
        <v>7.2</v>
      </c>
      <c r="H73" s="68">
        <v>7.2</v>
      </c>
      <c r="I73" s="68">
        <v>7.2</v>
      </c>
      <c r="J73" s="68">
        <v>7.2</v>
      </c>
    </row>
    <row r="74" spans="1:10" ht="40.5">
      <c r="A74" s="66" t="s">
        <v>230</v>
      </c>
      <c r="B74" s="67">
        <v>1095</v>
      </c>
      <c r="C74" s="75"/>
      <c r="D74" s="68"/>
      <c r="E74" s="68"/>
      <c r="F74" s="68"/>
      <c r="G74" s="68"/>
      <c r="H74" s="68"/>
      <c r="I74" s="68"/>
      <c r="J74" s="68"/>
    </row>
    <row r="75" spans="1:10" ht="20.25">
      <c r="A75" s="66" t="s">
        <v>147</v>
      </c>
      <c r="B75" s="67">
        <v>1096</v>
      </c>
      <c r="C75" s="75"/>
      <c r="D75" s="68"/>
      <c r="E75" s="68"/>
      <c r="F75" s="68"/>
      <c r="G75" s="68"/>
      <c r="H75" s="68"/>
      <c r="I75" s="68"/>
      <c r="J75" s="68"/>
    </row>
    <row r="76" spans="1:10" ht="20.25">
      <c r="A76" s="66" t="s">
        <v>148</v>
      </c>
      <c r="B76" s="67">
        <v>1097</v>
      </c>
      <c r="C76" s="75"/>
      <c r="D76" s="68"/>
      <c r="E76" s="68"/>
      <c r="F76" s="68"/>
      <c r="G76" s="68"/>
      <c r="H76" s="68"/>
      <c r="I76" s="68"/>
      <c r="J76" s="68"/>
    </row>
    <row r="77" spans="1:10" ht="81">
      <c r="A77" s="66" t="s">
        <v>149</v>
      </c>
      <c r="B77" s="67">
        <v>1098</v>
      </c>
      <c r="C77" s="75"/>
      <c r="D77" s="68"/>
      <c r="E77" s="68"/>
      <c r="F77" s="68"/>
      <c r="G77" s="68"/>
      <c r="H77" s="68"/>
      <c r="I77" s="68"/>
      <c r="J77" s="68"/>
    </row>
    <row r="78" spans="1:10" ht="60.75">
      <c r="A78" s="66" t="s">
        <v>150</v>
      </c>
      <c r="B78" s="67">
        <v>1099</v>
      </c>
      <c r="C78" s="75"/>
      <c r="D78" s="68"/>
      <c r="E78" s="68"/>
      <c r="F78" s="68"/>
      <c r="G78" s="68"/>
      <c r="H78" s="68"/>
      <c r="I78" s="68"/>
      <c r="J78" s="68"/>
    </row>
    <row r="79" spans="1:10" ht="121.5">
      <c r="A79" s="66" t="s">
        <v>151</v>
      </c>
      <c r="B79" s="67">
        <v>1100</v>
      </c>
      <c r="C79" s="75"/>
      <c r="D79" s="68"/>
      <c r="E79" s="68"/>
      <c r="F79" s="68"/>
      <c r="G79" s="68"/>
      <c r="H79" s="68"/>
      <c r="I79" s="68"/>
      <c r="J79" s="68"/>
    </row>
    <row r="80" spans="1:10" ht="40.5">
      <c r="A80" s="66" t="s">
        <v>152</v>
      </c>
      <c r="B80" s="67">
        <v>1101</v>
      </c>
      <c r="C80" s="75"/>
      <c r="D80" s="68"/>
      <c r="E80" s="68"/>
      <c r="F80" s="68"/>
      <c r="G80" s="68"/>
      <c r="H80" s="68"/>
      <c r="I80" s="68"/>
      <c r="J80" s="68"/>
    </row>
    <row r="81" spans="1:10" ht="60.75">
      <c r="A81" s="66" t="s">
        <v>153</v>
      </c>
      <c r="B81" s="67">
        <v>1102</v>
      </c>
      <c r="C81" s="75">
        <f>C83+C84+C85+C90+C95</f>
        <v>341.90000000000003</v>
      </c>
      <c r="D81" s="68">
        <f>D83+D84+D85+D90+D95</f>
        <v>377.2</v>
      </c>
      <c r="E81" s="68">
        <f>E83+E84+E85+E90+E95</f>
        <v>256.3</v>
      </c>
      <c r="F81" s="68">
        <f>G81+H81+I81+J81</f>
        <v>387.96000000000004</v>
      </c>
      <c r="G81" s="68">
        <f>G83+G84+G85+G90+G95</f>
        <v>96.87</v>
      </c>
      <c r="H81" s="68">
        <f>H83+H84+H85+H90+H95</f>
        <v>96.3</v>
      </c>
      <c r="I81" s="68">
        <f>I83+I84+I85+I90+I95</f>
        <v>97.62</v>
      </c>
      <c r="J81" s="68">
        <f>J83+J84+J85+J90+J95</f>
        <v>97.17</v>
      </c>
    </row>
    <row r="82" spans="1:10" ht="20.25">
      <c r="A82" s="66" t="s">
        <v>95</v>
      </c>
      <c r="B82" s="67"/>
      <c r="C82" s="75"/>
      <c r="D82" s="68"/>
      <c r="E82" s="68"/>
      <c r="F82" s="68"/>
      <c r="G82" s="68"/>
      <c r="H82" s="68"/>
      <c r="I82" s="68"/>
      <c r="J82" s="68"/>
    </row>
    <row r="83" spans="1:10" ht="40.5">
      <c r="A83" s="66" t="s">
        <v>154</v>
      </c>
      <c r="B83" s="67" t="s">
        <v>155</v>
      </c>
      <c r="C83" s="75">
        <v>87</v>
      </c>
      <c r="D83" s="68">
        <v>90</v>
      </c>
      <c r="E83" s="68">
        <v>96</v>
      </c>
      <c r="F83" s="68">
        <f>G83+H83+I83+J83</f>
        <v>96</v>
      </c>
      <c r="G83" s="68">
        <v>24</v>
      </c>
      <c r="H83" s="68">
        <v>24</v>
      </c>
      <c r="I83" s="68">
        <v>24</v>
      </c>
      <c r="J83" s="68">
        <v>24</v>
      </c>
    </row>
    <row r="84" spans="1:10" ht="20.25">
      <c r="A84" s="66" t="s">
        <v>156</v>
      </c>
      <c r="B84" s="67" t="s">
        <v>157</v>
      </c>
      <c r="C84" s="75">
        <v>149</v>
      </c>
      <c r="D84" s="68">
        <v>144.1</v>
      </c>
      <c r="E84" s="68">
        <v>23.1</v>
      </c>
      <c r="F84" s="68">
        <f>G84+H84+I84+J84</f>
        <v>144.66</v>
      </c>
      <c r="G84" s="68">
        <v>36.07</v>
      </c>
      <c r="H84" s="68">
        <v>36</v>
      </c>
      <c r="I84" s="68">
        <v>36.32</v>
      </c>
      <c r="J84" s="68">
        <v>36.27</v>
      </c>
    </row>
    <row r="85" spans="1:10" ht="20.25">
      <c r="A85" s="66" t="s">
        <v>93</v>
      </c>
      <c r="B85" s="67" t="s">
        <v>158</v>
      </c>
      <c r="C85" s="75">
        <f>C87+C88+C89</f>
        <v>38.5</v>
      </c>
      <c r="D85" s="68">
        <f>D87+D88+D89</f>
        <v>61.900000000000006</v>
      </c>
      <c r="E85" s="68">
        <f>E87+E88+E89</f>
        <v>53</v>
      </c>
      <c r="F85" s="68">
        <f>G85+H85+I85+J85</f>
        <v>63</v>
      </c>
      <c r="G85" s="68">
        <f>G87+G88+G89</f>
        <v>14.399999999999999</v>
      </c>
      <c r="H85" s="68">
        <f>H87+H88+H89</f>
        <v>15.8</v>
      </c>
      <c r="I85" s="68">
        <f>I87+I88+I89</f>
        <v>16.1</v>
      </c>
      <c r="J85" s="68">
        <f>J87+J88+J89</f>
        <v>16.7</v>
      </c>
    </row>
    <row r="86" spans="1:10" ht="20.25">
      <c r="A86" s="66" t="s">
        <v>95</v>
      </c>
      <c r="B86" s="67"/>
      <c r="C86" s="75"/>
      <c r="D86" s="68"/>
      <c r="E86" s="68"/>
      <c r="F86" s="68"/>
      <c r="G86" s="68"/>
      <c r="H86" s="68"/>
      <c r="I86" s="68"/>
      <c r="J86" s="68"/>
    </row>
    <row r="87" spans="1:10" ht="20.25">
      <c r="A87" s="66" t="s">
        <v>159</v>
      </c>
      <c r="B87" s="67" t="s">
        <v>160</v>
      </c>
      <c r="C87" s="75">
        <v>36.6</v>
      </c>
      <c r="D87" s="68">
        <v>40.2</v>
      </c>
      <c r="E87" s="68">
        <v>50</v>
      </c>
      <c r="F87" s="68">
        <f>G87+H87+I87+J87</f>
        <v>60</v>
      </c>
      <c r="G87" s="68">
        <v>13.7</v>
      </c>
      <c r="H87" s="68">
        <v>15</v>
      </c>
      <c r="I87" s="68">
        <v>15.3</v>
      </c>
      <c r="J87" s="68">
        <v>16</v>
      </c>
    </row>
    <row r="88" spans="1:10" ht="20.25">
      <c r="A88" s="66" t="s">
        <v>96</v>
      </c>
      <c r="B88" s="67" t="s">
        <v>161</v>
      </c>
      <c r="C88" s="75">
        <v>0</v>
      </c>
      <c r="D88" s="68">
        <v>20</v>
      </c>
      <c r="E88" s="68"/>
      <c r="F88" s="68"/>
      <c r="G88" s="68"/>
      <c r="H88" s="68"/>
      <c r="I88" s="68"/>
      <c r="J88" s="68"/>
    </row>
    <row r="89" spans="1:10" ht="40.5">
      <c r="A89" s="66" t="s">
        <v>98</v>
      </c>
      <c r="B89" s="67" t="s">
        <v>162</v>
      </c>
      <c r="C89" s="75">
        <v>1.9</v>
      </c>
      <c r="D89" s="68">
        <v>1.7000000000000002</v>
      </c>
      <c r="E89" s="68">
        <v>3</v>
      </c>
      <c r="F89" s="68">
        <f>G89+H89+I89+J89</f>
        <v>3</v>
      </c>
      <c r="G89" s="68">
        <v>0.7</v>
      </c>
      <c r="H89" s="68">
        <v>0.8</v>
      </c>
      <c r="I89" s="68">
        <v>0.8</v>
      </c>
      <c r="J89" s="68">
        <v>0.7</v>
      </c>
    </row>
    <row r="90" spans="1:10" ht="20.25">
      <c r="A90" s="66" t="s">
        <v>163</v>
      </c>
      <c r="B90" s="67" t="s">
        <v>164</v>
      </c>
      <c r="C90" s="75">
        <f>C92+C93+C94</f>
        <v>36.3</v>
      </c>
      <c r="D90" s="68">
        <f>D92+D93+D94</f>
        <v>37.400000000000006</v>
      </c>
      <c r="E90" s="68">
        <f>E92+E93+E94</f>
        <v>40.4</v>
      </c>
      <c r="F90" s="68">
        <f>G90+H90+I90+J90</f>
        <v>40.5</v>
      </c>
      <c r="G90" s="68">
        <f>G92+G93+G94</f>
        <v>10.9</v>
      </c>
      <c r="H90" s="68">
        <f>H92+H93+H94</f>
        <v>10.1</v>
      </c>
      <c r="I90" s="68">
        <f>I92+I93+I94</f>
        <v>9.7</v>
      </c>
      <c r="J90" s="68">
        <f>J92+J93+J94</f>
        <v>9.8</v>
      </c>
    </row>
    <row r="91" spans="1:10" ht="20.25">
      <c r="A91" s="66" t="s">
        <v>95</v>
      </c>
      <c r="B91" s="67"/>
      <c r="C91" s="75"/>
      <c r="D91" s="68"/>
      <c r="E91" s="68"/>
      <c r="F91" s="68"/>
      <c r="G91" s="68"/>
      <c r="H91" s="68"/>
      <c r="I91" s="68"/>
      <c r="J91" s="68"/>
    </row>
    <row r="92" spans="1:10" ht="20.25">
      <c r="A92" s="66" t="s">
        <v>165</v>
      </c>
      <c r="B92" s="67" t="s">
        <v>166</v>
      </c>
      <c r="C92" s="75">
        <v>33.5</v>
      </c>
      <c r="D92" s="68">
        <v>31.2</v>
      </c>
      <c r="E92" s="68">
        <v>32</v>
      </c>
      <c r="F92" s="68">
        <f>G92+H92+I92+J92</f>
        <v>32</v>
      </c>
      <c r="G92" s="68">
        <v>7.8</v>
      </c>
      <c r="H92" s="68">
        <v>8</v>
      </c>
      <c r="I92" s="68">
        <v>8.1</v>
      </c>
      <c r="J92" s="68">
        <v>8.1</v>
      </c>
    </row>
    <row r="93" spans="1:10" ht="20.25">
      <c r="A93" s="66" t="s">
        <v>167</v>
      </c>
      <c r="B93" s="67" t="s">
        <v>168</v>
      </c>
      <c r="C93" s="75">
        <v>0</v>
      </c>
      <c r="D93" s="68">
        <v>2</v>
      </c>
      <c r="E93" s="68">
        <v>2</v>
      </c>
      <c r="F93" s="68">
        <f>G93+H93+I93+J93</f>
        <v>2</v>
      </c>
      <c r="G93" s="68">
        <v>1.5</v>
      </c>
      <c r="H93" s="68">
        <v>0.5</v>
      </c>
      <c r="I93" s="68"/>
      <c r="J93" s="68"/>
    </row>
    <row r="94" spans="1:10" ht="40.5">
      <c r="A94" s="66" t="s">
        <v>169</v>
      </c>
      <c r="B94" s="67" t="s">
        <v>170</v>
      </c>
      <c r="C94" s="75">
        <v>2.8</v>
      </c>
      <c r="D94" s="68">
        <v>4.2</v>
      </c>
      <c r="E94" s="68">
        <v>6.4</v>
      </c>
      <c r="F94" s="68">
        <f>G94+H94+I94+J94</f>
        <v>6.500000000000001</v>
      </c>
      <c r="G94" s="68">
        <v>1.6</v>
      </c>
      <c r="H94" s="68">
        <v>1.6</v>
      </c>
      <c r="I94" s="68">
        <v>1.6</v>
      </c>
      <c r="J94" s="68">
        <v>1.7000000000000002</v>
      </c>
    </row>
    <row r="95" spans="1:10" ht="20.25">
      <c r="A95" s="66" t="s">
        <v>171</v>
      </c>
      <c r="B95" s="67" t="s">
        <v>172</v>
      </c>
      <c r="C95" s="75">
        <f>C97+C98+C99</f>
        <v>31.099999999999998</v>
      </c>
      <c r="D95" s="68">
        <f>D97+D98+D99</f>
        <v>43.8</v>
      </c>
      <c r="E95" s="68">
        <f>E97+E98+E99</f>
        <v>43.8</v>
      </c>
      <c r="F95" s="68">
        <f>G95+H95+I95+J95</f>
        <v>43.8</v>
      </c>
      <c r="G95" s="68">
        <f>G97+G98+G99</f>
        <v>11.5</v>
      </c>
      <c r="H95" s="68">
        <f>H97+H98+H99</f>
        <v>10.4</v>
      </c>
      <c r="I95" s="68">
        <f>I97+I98+I99</f>
        <v>11.5</v>
      </c>
      <c r="J95" s="68">
        <f>J97+J98+J99</f>
        <v>10.4</v>
      </c>
    </row>
    <row r="96" spans="1:10" ht="20.25">
      <c r="A96" s="66" t="s">
        <v>95</v>
      </c>
      <c r="B96" s="67"/>
      <c r="C96" s="75"/>
      <c r="D96" s="68"/>
      <c r="E96" s="68"/>
      <c r="F96" s="68"/>
      <c r="G96" s="68"/>
      <c r="H96" s="68"/>
      <c r="I96" s="68"/>
      <c r="J96" s="68"/>
    </row>
    <row r="97" spans="1:10" ht="20.25">
      <c r="A97" s="66" t="s">
        <v>173</v>
      </c>
      <c r="B97" s="67" t="s">
        <v>174</v>
      </c>
      <c r="C97" s="75">
        <v>1.5</v>
      </c>
      <c r="D97" s="68">
        <v>1.8</v>
      </c>
      <c r="E97" s="68">
        <v>1.8</v>
      </c>
      <c r="F97" s="68">
        <f>G97+H97+I97+J97</f>
        <v>1.7999999999999998</v>
      </c>
      <c r="G97" s="68">
        <v>0.5</v>
      </c>
      <c r="H97" s="68">
        <v>0.4</v>
      </c>
      <c r="I97" s="68">
        <v>0.5</v>
      </c>
      <c r="J97" s="68">
        <v>0.4</v>
      </c>
    </row>
    <row r="98" spans="1:10" ht="20.25">
      <c r="A98" s="66" t="s">
        <v>175</v>
      </c>
      <c r="B98" s="67" t="s">
        <v>176</v>
      </c>
      <c r="C98" s="75">
        <v>4.7</v>
      </c>
      <c r="D98" s="68">
        <v>6</v>
      </c>
      <c r="E98" s="68">
        <v>6</v>
      </c>
      <c r="F98" s="68">
        <f>G98+H98+I98+J98</f>
        <v>6</v>
      </c>
      <c r="G98" s="68">
        <v>2</v>
      </c>
      <c r="H98" s="68">
        <v>1</v>
      </c>
      <c r="I98" s="68">
        <v>2</v>
      </c>
      <c r="J98" s="68">
        <v>1</v>
      </c>
    </row>
    <row r="99" spans="1:10" ht="20.25">
      <c r="A99" s="66" t="s">
        <v>124</v>
      </c>
      <c r="B99" s="67" t="s">
        <v>177</v>
      </c>
      <c r="C99" s="75">
        <v>24.9</v>
      </c>
      <c r="D99" s="68">
        <v>36</v>
      </c>
      <c r="E99" s="68">
        <v>36</v>
      </c>
      <c r="F99" s="68">
        <f>G99+H99+I99+J99</f>
        <v>36</v>
      </c>
      <c r="G99" s="68">
        <v>9</v>
      </c>
      <c r="H99" s="68">
        <v>9</v>
      </c>
      <c r="I99" s="68">
        <v>9</v>
      </c>
      <c r="J99" s="68">
        <v>9</v>
      </c>
    </row>
    <row r="100" spans="1:10" ht="40.5">
      <c r="A100" s="57" t="s">
        <v>178</v>
      </c>
      <c r="B100" s="64">
        <v>1110</v>
      </c>
      <c r="C100" s="79">
        <v>0</v>
      </c>
      <c r="D100" s="65">
        <f aca="true" t="shared" si="10" ref="D100:J100">SUM(D101:D106)</f>
        <v>0</v>
      </c>
      <c r="E100" s="65">
        <f t="shared" si="10"/>
        <v>0</v>
      </c>
      <c r="F100" s="65">
        <f t="shared" si="10"/>
        <v>0</v>
      </c>
      <c r="G100" s="65">
        <f t="shared" si="10"/>
        <v>0</v>
      </c>
      <c r="H100" s="65">
        <f t="shared" si="10"/>
        <v>0</v>
      </c>
      <c r="I100" s="65">
        <f t="shared" si="10"/>
        <v>0</v>
      </c>
      <c r="J100" s="65">
        <f t="shared" si="10"/>
        <v>0</v>
      </c>
    </row>
    <row r="101" spans="1:10" ht="20.25">
      <c r="A101" s="66" t="s">
        <v>179</v>
      </c>
      <c r="B101" s="67">
        <v>1111</v>
      </c>
      <c r="C101" s="75"/>
      <c r="D101" s="68"/>
      <c r="E101" s="68"/>
      <c r="F101" s="68"/>
      <c r="G101" s="68"/>
      <c r="H101" s="68"/>
      <c r="I101" s="68"/>
      <c r="J101" s="68"/>
    </row>
    <row r="102" spans="1:10" ht="40.5">
      <c r="A102" s="66" t="s">
        <v>180</v>
      </c>
      <c r="B102" s="67">
        <v>1112</v>
      </c>
      <c r="C102" s="75"/>
      <c r="D102" s="68"/>
      <c r="E102" s="68"/>
      <c r="F102" s="68"/>
      <c r="G102" s="68"/>
      <c r="H102" s="68"/>
      <c r="I102" s="68"/>
      <c r="J102" s="68"/>
    </row>
    <row r="103" spans="1:10" ht="40.5">
      <c r="A103" s="66" t="s">
        <v>86</v>
      </c>
      <c r="B103" s="67">
        <v>1113</v>
      </c>
      <c r="C103" s="75"/>
      <c r="D103" s="68"/>
      <c r="E103" s="68"/>
      <c r="F103" s="68"/>
      <c r="G103" s="68"/>
      <c r="H103" s="68"/>
      <c r="I103" s="68"/>
      <c r="J103" s="68"/>
    </row>
    <row r="104" spans="1:10" ht="60.75">
      <c r="A104" s="66" t="s">
        <v>91</v>
      </c>
      <c r="B104" s="67">
        <v>1114</v>
      </c>
      <c r="C104" s="75"/>
      <c r="D104" s="68"/>
      <c r="E104" s="68"/>
      <c r="F104" s="68"/>
      <c r="G104" s="68"/>
      <c r="H104" s="68"/>
      <c r="I104" s="68"/>
      <c r="J104" s="68"/>
    </row>
    <row r="105" spans="1:10" ht="20.25">
      <c r="A105" s="66" t="s">
        <v>181</v>
      </c>
      <c r="B105" s="67">
        <v>1115</v>
      </c>
      <c r="C105" s="75"/>
      <c r="D105" s="68"/>
      <c r="E105" s="68"/>
      <c r="F105" s="68"/>
      <c r="G105" s="68"/>
      <c r="H105" s="68"/>
      <c r="I105" s="68"/>
      <c r="J105" s="68"/>
    </row>
    <row r="106" spans="1:10" ht="40.5">
      <c r="A106" s="66" t="s">
        <v>182</v>
      </c>
      <c r="B106" s="67">
        <v>1116</v>
      </c>
      <c r="C106" s="75"/>
      <c r="D106" s="68"/>
      <c r="E106" s="68"/>
      <c r="F106" s="68"/>
      <c r="G106" s="68"/>
      <c r="H106" s="68"/>
      <c r="I106" s="68"/>
      <c r="J106" s="68"/>
    </row>
    <row r="107" spans="1:10" ht="60.75">
      <c r="A107" s="80" t="s">
        <v>183</v>
      </c>
      <c r="B107" s="64">
        <v>1120</v>
      </c>
      <c r="C107" s="73">
        <f>SUM(C108:C120)</f>
        <v>1521.5</v>
      </c>
      <c r="D107" s="65">
        <f>SUM(D108:D120)</f>
        <v>976</v>
      </c>
      <c r="E107" s="65">
        <f>SUM(E108:E120)</f>
        <v>908.6</v>
      </c>
      <c r="F107" s="65">
        <f>SUM(F108:F119)</f>
        <v>760</v>
      </c>
      <c r="G107" s="65">
        <f>SUM(G108:G119)</f>
        <v>188.8</v>
      </c>
      <c r="H107" s="65">
        <f>SUM(H108:H119)</f>
        <v>188.7</v>
      </c>
      <c r="I107" s="65">
        <f>SUM(I108:I119)</f>
        <v>193.8</v>
      </c>
      <c r="J107" s="65">
        <f>SUM(J108:J119)</f>
        <v>188.7</v>
      </c>
    </row>
    <row r="108" spans="1:10" ht="40.5">
      <c r="A108" s="66" t="s">
        <v>184</v>
      </c>
      <c r="B108" s="67">
        <v>1121</v>
      </c>
      <c r="C108" s="75"/>
      <c r="D108" s="68"/>
      <c r="E108" s="68"/>
      <c r="F108" s="68"/>
      <c r="G108" s="68"/>
      <c r="H108" s="68"/>
      <c r="I108" s="68"/>
      <c r="J108" s="68"/>
    </row>
    <row r="109" spans="1:10" ht="40.5">
      <c r="A109" s="66" t="s">
        <v>185</v>
      </c>
      <c r="B109" s="67">
        <v>1122</v>
      </c>
      <c r="C109" s="75"/>
      <c r="D109" s="68"/>
      <c r="E109" s="68"/>
      <c r="F109" s="68"/>
      <c r="G109" s="68"/>
      <c r="H109" s="68"/>
      <c r="I109" s="68"/>
      <c r="J109" s="68"/>
    </row>
    <row r="110" spans="1:10" ht="60.75">
      <c r="A110" s="66" t="s">
        <v>186</v>
      </c>
      <c r="B110" s="67">
        <v>1123</v>
      </c>
      <c r="C110" s="75"/>
      <c r="D110" s="68"/>
      <c r="E110" s="68"/>
      <c r="F110" s="68"/>
      <c r="G110" s="68"/>
      <c r="H110" s="68"/>
      <c r="I110" s="68"/>
      <c r="J110" s="68"/>
    </row>
    <row r="111" spans="1:10" ht="20.25">
      <c r="A111" s="66" t="s">
        <v>187</v>
      </c>
      <c r="B111" s="67">
        <v>1124</v>
      </c>
      <c r="C111" s="75"/>
      <c r="D111" s="68"/>
      <c r="E111" s="68"/>
      <c r="F111" s="68"/>
      <c r="G111" s="68"/>
      <c r="H111" s="68"/>
      <c r="I111" s="68"/>
      <c r="J111" s="68"/>
    </row>
    <row r="112" spans="1:10" ht="40.5">
      <c r="A112" s="66" t="s">
        <v>188</v>
      </c>
      <c r="B112" s="67">
        <v>1125</v>
      </c>
      <c r="C112" s="75"/>
      <c r="D112" s="68"/>
      <c r="E112" s="68"/>
      <c r="F112" s="68"/>
      <c r="G112" s="68"/>
      <c r="H112" s="68"/>
      <c r="I112" s="68"/>
      <c r="J112" s="68"/>
    </row>
    <row r="113" spans="1:10" ht="20.25">
      <c r="A113" s="66" t="s">
        <v>189</v>
      </c>
      <c r="B113" s="67" t="s">
        <v>190</v>
      </c>
      <c r="C113" s="75">
        <v>919.1</v>
      </c>
      <c r="D113" s="68">
        <v>930</v>
      </c>
      <c r="E113" s="68">
        <v>819</v>
      </c>
      <c r="F113" s="68">
        <f>G113+H113+I113+J113</f>
        <v>730</v>
      </c>
      <c r="G113" s="68">
        <v>182.5</v>
      </c>
      <c r="H113" s="68">
        <v>182.5</v>
      </c>
      <c r="I113" s="68">
        <v>182.5</v>
      </c>
      <c r="J113" s="68">
        <v>182.5</v>
      </c>
    </row>
    <row r="114" spans="1:10" ht="20.25">
      <c r="A114" s="66" t="s">
        <v>191</v>
      </c>
      <c r="B114" s="67" t="s">
        <v>192</v>
      </c>
      <c r="C114" s="75"/>
      <c r="D114" s="68"/>
      <c r="E114" s="68"/>
      <c r="F114" s="68"/>
      <c r="G114" s="68"/>
      <c r="H114" s="68"/>
      <c r="I114" s="68"/>
      <c r="J114" s="68"/>
    </row>
    <row r="115" spans="1:10" ht="40.5">
      <c r="A115" s="66" t="s">
        <v>193</v>
      </c>
      <c r="B115" s="67" t="s">
        <v>194</v>
      </c>
      <c r="C115" s="75">
        <v>41</v>
      </c>
      <c r="D115" s="68">
        <v>41</v>
      </c>
      <c r="E115" s="68">
        <v>22</v>
      </c>
      <c r="F115" s="68">
        <f>G115+H115+I115+J115</f>
        <v>25</v>
      </c>
      <c r="G115" s="68">
        <v>6.3</v>
      </c>
      <c r="H115" s="68">
        <v>6.2</v>
      </c>
      <c r="I115" s="68">
        <v>6.3</v>
      </c>
      <c r="J115" s="68">
        <v>6.2</v>
      </c>
    </row>
    <row r="116" spans="1:10" ht="40.5">
      <c r="A116" s="66" t="s">
        <v>195</v>
      </c>
      <c r="B116" s="67" t="s">
        <v>196</v>
      </c>
      <c r="C116" s="75">
        <v>277.8</v>
      </c>
      <c r="D116" s="68">
        <v>0</v>
      </c>
      <c r="E116" s="68"/>
      <c r="F116" s="68">
        <f>G116+H116+I116+J116</f>
        <v>0</v>
      </c>
      <c r="G116" s="68"/>
      <c r="H116" s="68"/>
      <c r="I116" s="68"/>
      <c r="J116" s="68"/>
    </row>
    <row r="117" spans="1:10" ht="60.75">
      <c r="A117" s="66" t="s">
        <v>197</v>
      </c>
      <c r="B117" s="67" t="s">
        <v>198</v>
      </c>
      <c r="C117" s="75">
        <v>10.5</v>
      </c>
      <c r="D117" s="68">
        <v>5</v>
      </c>
      <c r="E117" s="68">
        <v>5</v>
      </c>
      <c r="F117" s="68">
        <f>G117+H117+I117+J117</f>
        <v>5</v>
      </c>
      <c r="G117" s="68"/>
      <c r="H117" s="68"/>
      <c r="I117" s="68">
        <v>5</v>
      </c>
      <c r="J117" s="68"/>
    </row>
    <row r="118" spans="1:10" ht="60.75">
      <c r="A118" s="66" t="s">
        <v>199</v>
      </c>
      <c r="B118" s="67" t="s">
        <v>200</v>
      </c>
      <c r="C118" s="75">
        <v>273.1</v>
      </c>
      <c r="D118" s="68"/>
      <c r="E118" s="68">
        <v>62.6</v>
      </c>
      <c r="F118" s="68"/>
      <c r="G118" s="68"/>
      <c r="H118" s="68"/>
      <c r="I118" s="68"/>
      <c r="J118" s="68"/>
    </row>
    <row r="119" spans="1:10" ht="20.25">
      <c r="A119" s="66" t="s">
        <v>231</v>
      </c>
      <c r="B119" s="67" t="s">
        <v>201</v>
      </c>
      <c r="C119" s="75"/>
      <c r="D119" s="68"/>
      <c r="E119" s="68"/>
      <c r="F119" s="68"/>
      <c r="G119" s="68"/>
      <c r="H119" s="68"/>
      <c r="I119" s="68"/>
      <c r="J119" s="68"/>
    </row>
    <row r="120" spans="1:10" ht="20.25">
      <c r="A120" s="66" t="s">
        <v>202</v>
      </c>
      <c r="B120" s="67">
        <v>1126</v>
      </c>
      <c r="C120" s="75"/>
      <c r="D120" s="68"/>
      <c r="E120" s="68"/>
      <c r="F120" s="68"/>
      <c r="G120" s="68"/>
      <c r="H120" s="68"/>
      <c r="I120" s="68"/>
      <c r="J120" s="68"/>
    </row>
    <row r="121" spans="1:10" ht="81">
      <c r="A121" s="69" t="s">
        <v>28</v>
      </c>
      <c r="B121" s="81">
        <v>1130</v>
      </c>
      <c r="C121" s="81">
        <f aca="true" t="shared" si="11" ref="C121:J121">C56+C57-C58-C100-C107</f>
        <v>-2706.8399999999965</v>
      </c>
      <c r="D121" s="71">
        <f t="shared" si="11"/>
        <v>1.8189894035458565E-12</v>
      </c>
      <c r="E121" s="71">
        <f t="shared" si="11"/>
        <v>0.09999999999979536</v>
      </c>
      <c r="F121" s="71">
        <f t="shared" si="11"/>
        <v>0.13999999999850843</v>
      </c>
      <c r="G121" s="71">
        <f t="shared" si="11"/>
        <v>0.02999999999855163</v>
      </c>
      <c r="H121" s="71">
        <f t="shared" si="11"/>
        <v>-1.3073986337985843E-12</v>
      </c>
      <c r="I121" s="71">
        <f t="shared" si="11"/>
        <v>-0.019999999998447038</v>
      </c>
      <c r="J121" s="71">
        <f t="shared" si="11"/>
        <v>0.13000000000130285</v>
      </c>
    </row>
    <row r="122" spans="1:10" ht="40.5">
      <c r="A122" s="57" t="s">
        <v>203</v>
      </c>
      <c r="B122" s="64">
        <v>1140</v>
      </c>
      <c r="C122" s="73"/>
      <c r="D122" s="65"/>
      <c r="E122" s="65"/>
      <c r="F122" s="65"/>
      <c r="G122" s="65"/>
      <c r="H122" s="65"/>
      <c r="I122" s="65"/>
      <c r="J122" s="65"/>
    </row>
    <row r="123" spans="1:10" ht="40.5">
      <c r="A123" s="57" t="s">
        <v>204</v>
      </c>
      <c r="B123" s="64">
        <v>1150</v>
      </c>
      <c r="C123" s="73">
        <v>61</v>
      </c>
      <c r="D123" s="65"/>
      <c r="E123" s="65"/>
      <c r="F123" s="65"/>
      <c r="G123" s="65"/>
      <c r="H123" s="65"/>
      <c r="I123" s="65"/>
      <c r="J123" s="65"/>
    </row>
    <row r="124" spans="1:10" ht="60.75">
      <c r="A124" s="57" t="s">
        <v>205</v>
      </c>
      <c r="B124" s="64">
        <v>1160</v>
      </c>
      <c r="C124" s="73"/>
      <c r="D124" s="65"/>
      <c r="E124" s="65"/>
      <c r="F124" s="65"/>
      <c r="G124" s="65"/>
      <c r="H124" s="65"/>
      <c r="I124" s="65"/>
      <c r="J124" s="65"/>
    </row>
    <row r="125" spans="1:10" ht="60.75">
      <c r="A125" s="57" t="s">
        <v>206</v>
      </c>
      <c r="B125" s="64">
        <v>1170</v>
      </c>
      <c r="C125" s="73"/>
      <c r="D125" s="65"/>
      <c r="E125" s="65"/>
      <c r="F125" s="65"/>
      <c r="G125" s="65"/>
      <c r="H125" s="65"/>
      <c r="I125" s="65"/>
      <c r="J125" s="65"/>
    </row>
    <row r="126" spans="1:10" ht="60.75">
      <c r="A126" s="69" t="s">
        <v>207</v>
      </c>
      <c r="B126" s="70">
        <v>1200</v>
      </c>
      <c r="C126" s="70">
        <f>C121-C123</f>
        <v>-2767.8399999999965</v>
      </c>
      <c r="D126" s="71">
        <f aca="true" t="shared" si="12" ref="D126:J126">D121+D122+D124-D123-D125</f>
        <v>1.8189894035458565E-12</v>
      </c>
      <c r="E126" s="71">
        <f t="shared" si="12"/>
        <v>0.09999999999979536</v>
      </c>
      <c r="F126" s="71">
        <f t="shared" si="12"/>
        <v>0.13999999999850843</v>
      </c>
      <c r="G126" s="71">
        <f t="shared" si="12"/>
        <v>0.02999999999855163</v>
      </c>
      <c r="H126" s="71">
        <f t="shared" si="12"/>
        <v>-1.3073986337985843E-12</v>
      </c>
      <c r="I126" s="71">
        <f t="shared" si="12"/>
        <v>-0.019999999998447038</v>
      </c>
      <c r="J126" s="71">
        <f t="shared" si="12"/>
        <v>0.13000000000130285</v>
      </c>
    </row>
    <row r="127" spans="1:10" ht="40.5">
      <c r="A127" s="66" t="s">
        <v>34</v>
      </c>
      <c r="B127" s="67">
        <v>1210</v>
      </c>
      <c r="C127" s="75"/>
      <c r="D127" s="68"/>
      <c r="E127" s="68"/>
      <c r="F127" s="68"/>
      <c r="G127" s="68"/>
      <c r="H127" s="68"/>
      <c r="I127" s="68"/>
      <c r="J127" s="68"/>
    </row>
    <row r="128" spans="1:10" ht="60.75">
      <c r="A128" s="66" t="s">
        <v>208</v>
      </c>
      <c r="B128" s="67">
        <v>1220</v>
      </c>
      <c r="C128" s="75"/>
      <c r="D128" s="68"/>
      <c r="E128" s="68"/>
      <c r="F128" s="68"/>
      <c r="G128" s="68"/>
      <c r="H128" s="68"/>
      <c r="I128" s="68"/>
      <c r="J128" s="68"/>
    </row>
    <row r="129" spans="1:10" ht="60.75">
      <c r="A129" s="69" t="s">
        <v>35</v>
      </c>
      <c r="B129" s="70">
        <v>1230</v>
      </c>
      <c r="C129" s="70">
        <f aca="true" t="shared" si="13" ref="C129:J129">C126-C127</f>
        <v>-2767.8399999999965</v>
      </c>
      <c r="D129" s="71">
        <f t="shared" si="13"/>
        <v>1.8189894035458565E-12</v>
      </c>
      <c r="E129" s="71">
        <f t="shared" si="13"/>
        <v>0.09999999999979536</v>
      </c>
      <c r="F129" s="71">
        <f t="shared" si="13"/>
        <v>0.13999999999850843</v>
      </c>
      <c r="G129" s="71">
        <f t="shared" si="13"/>
        <v>0.02999999999855163</v>
      </c>
      <c r="H129" s="71">
        <f t="shared" si="13"/>
        <v>-1.3073986337985843E-12</v>
      </c>
      <c r="I129" s="71">
        <f t="shared" si="13"/>
        <v>-0.019999999998447038</v>
      </c>
      <c r="J129" s="71">
        <f t="shared" si="13"/>
        <v>0.13000000000130285</v>
      </c>
    </row>
    <row r="130" spans="1:10" ht="12.75" customHeight="1">
      <c r="A130" s="264" t="s">
        <v>209</v>
      </c>
      <c r="B130" s="264"/>
      <c r="C130" s="264"/>
      <c r="D130" s="264"/>
      <c r="E130" s="264"/>
      <c r="F130" s="264"/>
      <c r="G130" s="264"/>
      <c r="H130" s="264"/>
      <c r="I130" s="264"/>
      <c r="J130" s="264"/>
    </row>
    <row r="131" spans="1:10" ht="20.25">
      <c r="A131" s="66" t="s">
        <v>210</v>
      </c>
      <c r="B131" s="67">
        <v>1240</v>
      </c>
      <c r="C131" s="82">
        <f aca="true" t="shared" si="14" ref="C131:J131">C24+C57+C122+C124</f>
        <v>26956.090000000004</v>
      </c>
      <c r="D131" s="68">
        <f t="shared" si="14"/>
        <v>37345.9</v>
      </c>
      <c r="E131" s="68">
        <f t="shared" si="14"/>
        <v>38066.5</v>
      </c>
      <c r="F131" s="68">
        <f t="shared" si="14"/>
        <v>42688</v>
      </c>
      <c r="G131" s="68">
        <f t="shared" si="14"/>
        <v>10132.7</v>
      </c>
      <c r="H131" s="68">
        <f t="shared" si="14"/>
        <v>10521.199999999999</v>
      </c>
      <c r="I131" s="68">
        <f t="shared" si="14"/>
        <v>10949.900000000001</v>
      </c>
      <c r="J131" s="68">
        <f t="shared" si="14"/>
        <v>11084.2</v>
      </c>
    </row>
    <row r="132" spans="1:10" ht="20.25">
      <c r="A132" s="66" t="s">
        <v>211</v>
      </c>
      <c r="B132" s="67">
        <v>1250</v>
      </c>
      <c r="C132" s="82">
        <f aca="true" t="shared" si="15" ref="C132:J132">C25+C58+C100+C107+C123+C125+C127</f>
        <v>29723.93</v>
      </c>
      <c r="D132" s="68">
        <f t="shared" si="15"/>
        <v>37345.9</v>
      </c>
      <c r="E132" s="68">
        <f t="shared" si="15"/>
        <v>38066.4</v>
      </c>
      <c r="F132" s="68">
        <f t="shared" si="15"/>
        <v>42687.86</v>
      </c>
      <c r="G132" s="68">
        <f t="shared" si="15"/>
        <v>10132.670000000002</v>
      </c>
      <c r="H132" s="68">
        <f t="shared" si="15"/>
        <v>10521.2</v>
      </c>
      <c r="I132" s="68">
        <f t="shared" si="15"/>
        <v>10949.919999999998</v>
      </c>
      <c r="J132" s="68">
        <f t="shared" si="15"/>
        <v>11084.07</v>
      </c>
    </row>
    <row r="133" spans="1:10" ht="12.75" customHeight="1">
      <c r="A133" s="264" t="s">
        <v>212</v>
      </c>
      <c r="B133" s="264"/>
      <c r="C133" s="264"/>
      <c r="D133" s="264"/>
      <c r="E133" s="264"/>
      <c r="F133" s="264"/>
      <c r="G133" s="264"/>
      <c r="H133" s="264"/>
      <c r="I133" s="264"/>
      <c r="J133" s="264"/>
    </row>
    <row r="134" spans="1:10" ht="40.5">
      <c r="A134" s="66" t="s">
        <v>213</v>
      </c>
      <c r="B134" s="53">
        <v>1260</v>
      </c>
      <c r="C134" s="83">
        <f>C135+C136+C137</f>
        <v>6622.82</v>
      </c>
      <c r="D134" s="68">
        <f aca="true" t="shared" si="16" ref="D134:J134">D135+D137+D136</f>
        <v>11414.1</v>
      </c>
      <c r="E134" s="68">
        <f t="shared" si="16"/>
        <v>10465.800000000001</v>
      </c>
      <c r="F134" s="68">
        <f t="shared" si="16"/>
        <v>12585.060000000001</v>
      </c>
      <c r="G134" s="68">
        <f t="shared" si="16"/>
        <v>2815.77</v>
      </c>
      <c r="H134" s="68">
        <f t="shared" si="16"/>
        <v>3245.4999999999995</v>
      </c>
      <c r="I134" s="68">
        <f t="shared" si="16"/>
        <v>3230.5200000000004</v>
      </c>
      <c r="J134" s="68">
        <f t="shared" si="16"/>
        <v>3293.27</v>
      </c>
    </row>
    <row r="135" spans="1:10" ht="40.5">
      <c r="A135" s="66" t="s">
        <v>83</v>
      </c>
      <c r="B135" s="53">
        <v>1261</v>
      </c>
      <c r="C135" s="83">
        <f aca="true" t="shared" si="17" ref="C135:J135">C26</f>
        <v>1308.61</v>
      </c>
      <c r="D135" s="68">
        <f t="shared" si="17"/>
        <v>1486.1</v>
      </c>
      <c r="E135" s="68">
        <f t="shared" si="17"/>
        <v>1544</v>
      </c>
      <c r="F135" s="68">
        <f t="shared" si="17"/>
        <v>1254.9</v>
      </c>
      <c r="G135" s="68">
        <f t="shared" si="17"/>
        <v>318.3</v>
      </c>
      <c r="H135" s="68">
        <f t="shared" si="17"/>
        <v>299.6</v>
      </c>
      <c r="I135" s="68">
        <f t="shared" si="17"/>
        <v>307.5</v>
      </c>
      <c r="J135" s="68">
        <f t="shared" si="17"/>
        <v>329.5</v>
      </c>
    </row>
    <row r="136" spans="1:10" ht="20.25">
      <c r="A136" s="66" t="s">
        <v>214</v>
      </c>
      <c r="B136" s="53" t="s">
        <v>215</v>
      </c>
      <c r="C136" s="83">
        <f aca="true" t="shared" si="18" ref="C136:J136">C34+C64+C65+C73+C81-C87</f>
        <v>2098.1200000000003</v>
      </c>
      <c r="D136" s="68">
        <f t="shared" si="18"/>
        <v>3038.8000000000006</v>
      </c>
      <c r="E136" s="68">
        <f t="shared" si="18"/>
        <v>2846.7000000000003</v>
      </c>
      <c r="F136" s="68">
        <f t="shared" si="18"/>
        <v>3185.96</v>
      </c>
      <c r="G136" s="68">
        <f t="shared" si="18"/>
        <v>722.2700000000001</v>
      </c>
      <c r="H136" s="68">
        <f t="shared" si="18"/>
        <v>847.6999999999999</v>
      </c>
      <c r="I136" s="68">
        <f t="shared" si="18"/>
        <v>809.8200000000002</v>
      </c>
      <c r="J136" s="68">
        <f t="shared" si="18"/>
        <v>806.17</v>
      </c>
    </row>
    <row r="137" spans="1:10" ht="40.5">
      <c r="A137" s="66" t="s">
        <v>216</v>
      </c>
      <c r="B137" s="53">
        <v>1262</v>
      </c>
      <c r="C137" s="83">
        <f aca="true" t="shared" si="19" ref="C137:J137">C27+C28+C87</f>
        <v>3216.0899999999997</v>
      </c>
      <c r="D137" s="68">
        <f t="shared" si="19"/>
        <v>6889.2</v>
      </c>
      <c r="E137" s="68">
        <f t="shared" si="19"/>
        <v>6075.1</v>
      </c>
      <c r="F137" s="68">
        <f t="shared" si="19"/>
        <v>8144.2</v>
      </c>
      <c r="G137" s="68">
        <f t="shared" si="19"/>
        <v>1775.2</v>
      </c>
      <c r="H137" s="68">
        <f t="shared" si="19"/>
        <v>2098.2</v>
      </c>
      <c r="I137" s="68">
        <f t="shared" si="19"/>
        <v>2113.2000000000003</v>
      </c>
      <c r="J137" s="68">
        <f t="shared" si="19"/>
        <v>2157.6</v>
      </c>
    </row>
    <row r="138" spans="1:10" ht="40.5">
      <c r="A138" s="66" t="s">
        <v>217</v>
      </c>
      <c r="B138" s="53">
        <v>1270</v>
      </c>
      <c r="C138" s="59">
        <f>C29+C66</f>
        <v>15032.94</v>
      </c>
      <c r="D138" s="65">
        <f>D66+D29</f>
        <v>18159.4</v>
      </c>
      <c r="E138" s="65">
        <f aca="true" t="shared" si="20" ref="E138:J138">E66+E29+E30+E67</f>
        <v>21247</v>
      </c>
      <c r="F138" s="65">
        <f t="shared" si="20"/>
        <v>23854.700000000004</v>
      </c>
      <c r="G138" s="65">
        <f t="shared" si="20"/>
        <v>5800.400000000001</v>
      </c>
      <c r="H138" s="65">
        <f t="shared" si="20"/>
        <v>5772</v>
      </c>
      <c r="I138" s="65">
        <f t="shared" si="20"/>
        <v>6107.800000000001</v>
      </c>
      <c r="J138" s="65">
        <f t="shared" si="20"/>
        <v>6174.5</v>
      </c>
    </row>
    <row r="139" spans="1:10" ht="40.5">
      <c r="A139" s="66" t="s">
        <v>218</v>
      </c>
      <c r="B139" s="53">
        <v>1280</v>
      </c>
      <c r="C139" s="59">
        <f>C31+C68</f>
        <v>5640.97</v>
      </c>
      <c r="D139" s="65">
        <f aca="true" t="shared" si="21" ref="D139:J139">D68+D31</f>
        <v>3995.1</v>
      </c>
      <c r="E139" s="65">
        <f t="shared" si="21"/>
        <v>4674.4</v>
      </c>
      <c r="F139" s="65">
        <f t="shared" si="21"/>
        <v>4825.3</v>
      </c>
      <c r="G139" s="65">
        <f t="shared" si="21"/>
        <v>1170.4</v>
      </c>
      <c r="H139" s="65">
        <f t="shared" si="21"/>
        <v>1164.2</v>
      </c>
      <c r="I139" s="65">
        <f t="shared" si="21"/>
        <v>1238</v>
      </c>
      <c r="J139" s="65">
        <f t="shared" si="21"/>
        <v>1252.7</v>
      </c>
    </row>
    <row r="140" spans="1:10" ht="20.25">
      <c r="A140" s="66" t="s">
        <v>219</v>
      </c>
      <c r="B140" s="53">
        <v>1290</v>
      </c>
      <c r="C140" s="59">
        <f>C33+C69</f>
        <v>844.6999999999999</v>
      </c>
      <c r="D140" s="65">
        <f aca="true" t="shared" si="22" ref="D140:J140">D69+D33</f>
        <v>2801.2999999999997</v>
      </c>
      <c r="E140" s="65">
        <f t="shared" si="22"/>
        <v>770.6</v>
      </c>
      <c r="F140" s="65">
        <f t="shared" si="22"/>
        <v>662.8000000000001</v>
      </c>
      <c r="G140" s="65">
        <f t="shared" si="22"/>
        <v>157.3</v>
      </c>
      <c r="H140" s="65">
        <f t="shared" si="22"/>
        <v>150.8</v>
      </c>
      <c r="I140" s="65">
        <f t="shared" si="22"/>
        <v>179.8</v>
      </c>
      <c r="J140" s="65">
        <f t="shared" si="22"/>
        <v>174.9</v>
      </c>
    </row>
    <row r="141" spans="1:10" ht="20.25">
      <c r="A141" s="66" t="s">
        <v>27</v>
      </c>
      <c r="B141" s="53">
        <v>1300</v>
      </c>
      <c r="C141" s="59">
        <f aca="true" t="shared" si="23" ref="C141:J141">C107</f>
        <v>1521.5</v>
      </c>
      <c r="D141" s="65">
        <f t="shared" si="23"/>
        <v>976</v>
      </c>
      <c r="E141" s="65">
        <f t="shared" si="23"/>
        <v>908.6</v>
      </c>
      <c r="F141" s="65">
        <f t="shared" si="23"/>
        <v>760</v>
      </c>
      <c r="G141" s="65">
        <f t="shared" si="23"/>
        <v>188.8</v>
      </c>
      <c r="H141" s="65">
        <f t="shared" si="23"/>
        <v>188.7</v>
      </c>
      <c r="I141" s="65">
        <f t="shared" si="23"/>
        <v>193.8</v>
      </c>
      <c r="J141" s="65">
        <f t="shared" si="23"/>
        <v>188.7</v>
      </c>
    </row>
    <row r="142" spans="1:10" ht="20.25">
      <c r="A142" s="57" t="s">
        <v>220</v>
      </c>
      <c r="B142" s="58">
        <v>1310</v>
      </c>
      <c r="C142" s="59">
        <f aca="true" t="shared" si="24" ref="C142:J142">C134+C138+C139+C140+C141</f>
        <v>29662.930000000004</v>
      </c>
      <c r="D142" s="65">
        <f t="shared" si="24"/>
        <v>37345.9</v>
      </c>
      <c r="E142" s="65">
        <f t="shared" si="24"/>
        <v>38066.4</v>
      </c>
      <c r="F142" s="65">
        <f t="shared" si="24"/>
        <v>42687.860000000015</v>
      </c>
      <c r="G142" s="65">
        <f t="shared" si="24"/>
        <v>10132.669999999998</v>
      </c>
      <c r="H142" s="65">
        <f t="shared" si="24"/>
        <v>10521.2</v>
      </c>
      <c r="I142" s="65">
        <f t="shared" si="24"/>
        <v>10949.92</v>
      </c>
      <c r="J142" s="65">
        <f t="shared" si="24"/>
        <v>11084.070000000002</v>
      </c>
    </row>
    <row r="143" spans="1:10" ht="20.25">
      <c r="A143" s="84"/>
      <c r="B143" s="85"/>
      <c r="C143" s="86"/>
      <c r="D143" s="88"/>
      <c r="E143" s="87"/>
      <c r="F143" s="87"/>
      <c r="G143" s="87"/>
      <c r="H143" s="87"/>
      <c r="I143" s="87"/>
      <c r="J143" s="87"/>
    </row>
    <row r="144" spans="1:10" ht="20.25">
      <c r="A144" s="84"/>
      <c r="B144" s="85"/>
      <c r="C144" s="85"/>
      <c r="D144" s="87"/>
      <c r="E144" s="87"/>
      <c r="F144" s="87"/>
      <c r="G144" s="87"/>
      <c r="H144" s="87"/>
      <c r="I144" s="87"/>
      <c r="J144" s="87"/>
    </row>
    <row r="145" spans="1:10" ht="20.25">
      <c r="A145" s="89"/>
      <c r="B145" s="38"/>
      <c r="C145" s="38"/>
      <c r="D145" s="90"/>
      <c r="E145" s="90"/>
      <c r="F145" s="91"/>
      <c r="G145" s="91"/>
      <c r="H145" s="91"/>
      <c r="I145" s="91"/>
      <c r="J145" s="91"/>
    </row>
    <row r="146" spans="1:10" ht="37.5">
      <c r="A146" s="37" t="s">
        <v>232</v>
      </c>
      <c r="B146" s="38"/>
      <c r="C146" s="38"/>
      <c r="D146" s="39"/>
      <c r="E146" s="39"/>
      <c r="F146" s="39"/>
      <c r="G146" s="40"/>
      <c r="H146" s="255" t="s">
        <v>233</v>
      </c>
      <c r="I146" s="255"/>
      <c r="J146" s="255"/>
    </row>
    <row r="147" spans="1:10" ht="20.25">
      <c r="A147" s="92" t="s">
        <v>223</v>
      </c>
      <c r="B147" s="41"/>
      <c r="C147" s="41"/>
      <c r="D147" s="93"/>
      <c r="E147" s="93"/>
      <c r="F147" s="93"/>
      <c r="G147" s="94"/>
      <c r="H147" s="265" t="s">
        <v>56</v>
      </c>
      <c r="I147" s="265"/>
      <c r="J147" s="265"/>
    </row>
  </sheetData>
  <sheetProtection selectLockedCells="1" selectUnlockedCells="1"/>
  <mergeCells count="13">
    <mergeCell ref="E8:E9"/>
    <mergeCell ref="F8:F9"/>
    <mergeCell ref="G8:J8"/>
    <mergeCell ref="A11:J11"/>
    <mergeCell ref="A130:J130"/>
    <mergeCell ref="A133:J133"/>
    <mergeCell ref="H146:J146"/>
    <mergeCell ref="H147:J147"/>
    <mergeCell ref="A6:J6"/>
    <mergeCell ref="A8:A9"/>
    <mergeCell ref="B8:B9"/>
    <mergeCell ref="C8:C9"/>
    <mergeCell ref="D8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4:L167"/>
  <sheetViews>
    <sheetView zoomScale="60" zoomScaleNormal="60" zoomScalePageLayoutView="0" workbookViewId="0" topLeftCell="A13">
      <selection activeCell="A1" sqref="A1"/>
    </sheetView>
  </sheetViews>
  <sheetFormatPr defaultColWidth="77.8515625" defaultRowHeight="12.75" outlineLevelRow="1"/>
  <cols>
    <col min="1" max="1" width="84.00390625" style="99" customWidth="1"/>
    <col min="2" max="2" width="10.7109375" style="100" customWidth="1"/>
    <col min="3" max="3" width="15.8515625" style="100" customWidth="1"/>
    <col min="4" max="4" width="17.28125" style="100" customWidth="1"/>
    <col min="5" max="5" width="15.8515625" style="100" customWidth="1"/>
    <col min="6" max="10" width="15.8515625" style="99" customWidth="1"/>
    <col min="11" max="11" width="10.00390625" style="99" customWidth="1"/>
    <col min="12" max="12" width="9.57421875" style="99" customWidth="1"/>
    <col min="13" max="255" width="9.140625" style="99" customWidth="1"/>
    <col min="256" max="16384" width="77.8515625" style="99" customWidth="1"/>
  </cols>
  <sheetData>
    <row r="4" spans="1:10" ht="18.75">
      <c r="A4" s="271" t="s">
        <v>36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8.75" outlineLevel="1">
      <c r="A5" s="102"/>
      <c r="B5" s="50"/>
      <c r="C5" s="50"/>
      <c r="D5" s="102"/>
      <c r="E5" s="102"/>
      <c r="F5" s="102"/>
      <c r="G5" s="102"/>
      <c r="H5" s="102"/>
      <c r="I5" s="102"/>
      <c r="J5" s="102"/>
    </row>
    <row r="6" spans="1:10" ht="38.25" customHeight="1">
      <c r="A6" s="263" t="s">
        <v>10</v>
      </c>
      <c r="B6" s="272" t="s">
        <v>11</v>
      </c>
      <c r="C6" s="269" t="s">
        <v>234</v>
      </c>
      <c r="D6" s="257" t="s">
        <v>13</v>
      </c>
      <c r="E6" s="257" t="s">
        <v>14</v>
      </c>
      <c r="F6" s="257" t="s">
        <v>15</v>
      </c>
      <c r="G6" s="257" t="s">
        <v>16</v>
      </c>
      <c r="H6" s="257"/>
      <c r="I6" s="257"/>
      <c r="J6" s="257"/>
    </row>
    <row r="7" spans="1:10" ht="50.25" customHeight="1">
      <c r="A7" s="263"/>
      <c r="B7" s="272"/>
      <c r="C7" s="269"/>
      <c r="D7" s="257"/>
      <c r="E7" s="257"/>
      <c r="F7" s="257"/>
      <c r="G7" s="9" t="s">
        <v>17</v>
      </c>
      <c r="H7" s="9" t="s">
        <v>18</v>
      </c>
      <c r="I7" s="9" t="s">
        <v>19</v>
      </c>
      <c r="J7" s="9" t="s">
        <v>20</v>
      </c>
    </row>
    <row r="8" spans="1:10" ht="18" customHeight="1">
      <c r="A8" s="103">
        <v>1</v>
      </c>
      <c r="B8" s="10">
        <v>2</v>
      </c>
      <c r="C8" s="10">
        <v>3</v>
      </c>
      <c r="D8" s="10">
        <v>5</v>
      </c>
      <c r="E8" s="10"/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24.75" customHeight="1">
      <c r="A9" s="104" t="s">
        <v>235</v>
      </c>
      <c r="B9" s="104"/>
      <c r="C9" s="105"/>
      <c r="D9" s="105"/>
      <c r="E9" s="105"/>
      <c r="F9" s="105"/>
      <c r="G9" s="105"/>
      <c r="H9" s="105"/>
      <c r="I9" s="105"/>
      <c r="J9" s="105"/>
    </row>
    <row r="10" spans="1:10" ht="42.75" customHeight="1">
      <c r="A10" s="24" t="s">
        <v>236</v>
      </c>
      <c r="B10" s="8">
        <v>2000</v>
      </c>
      <c r="C10" s="106"/>
      <c r="D10" s="106"/>
      <c r="E10" s="106"/>
      <c r="F10" s="106"/>
      <c r="G10" s="106"/>
      <c r="H10" s="106"/>
      <c r="I10" s="106"/>
      <c r="J10" s="106"/>
    </row>
    <row r="11" spans="1:10" ht="19.5" customHeight="1">
      <c r="A11" s="24" t="s">
        <v>237</v>
      </c>
      <c r="B11" s="8">
        <v>2010</v>
      </c>
      <c r="C11" s="107"/>
      <c r="D11" s="107"/>
      <c r="E11" s="107"/>
      <c r="F11" s="107"/>
      <c r="G11" s="108"/>
      <c r="H11" s="108"/>
      <c r="I11" s="108"/>
      <c r="J11" s="108"/>
    </row>
    <row r="12" spans="1:10" ht="19.5" customHeight="1">
      <c r="A12" s="109" t="s">
        <v>238</v>
      </c>
      <c r="B12" s="8">
        <v>2020</v>
      </c>
      <c r="C12" s="107"/>
      <c r="D12" s="107"/>
      <c r="E12" s="107"/>
      <c r="F12" s="107"/>
      <c r="G12" s="108"/>
      <c r="H12" s="108"/>
      <c r="I12" s="108"/>
      <c r="J12" s="108"/>
    </row>
    <row r="13" spans="1:10" s="110" customFormat="1" ht="19.5" customHeight="1">
      <c r="A13" s="24" t="s">
        <v>239</v>
      </c>
      <c r="B13" s="8">
        <v>2030</v>
      </c>
      <c r="C13" s="107"/>
      <c r="D13" s="107"/>
      <c r="E13" s="107"/>
      <c r="F13" s="107"/>
      <c r="G13" s="107"/>
      <c r="H13" s="107"/>
      <c r="I13" s="107"/>
      <c r="J13" s="107"/>
    </row>
    <row r="14" spans="1:10" ht="19.5" customHeight="1">
      <c r="A14" s="24" t="s">
        <v>240</v>
      </c>
      <c r="B14" s="8">
        <v>2031</v>
      </c>
      <c r="C14" s="107"/>
      <c r="D14" s="107"/>
      <c r="E14" s="107"/>
      <c r="F14" s="107"/>
      <c r="G14" s="107"/>
      <c r="H14" s="107"/>
      <c r="I14" s="107"/>
      <c r="J14" s="107"/>
    </row>
    <row r="15" spans="1:10" ht="19.5" customHeight="1">
      <c r="A15" s="24" t="s">
        <v>241</v>
      </c>
      <c r="B15" s="8">
        <v>2040</v>
      </c>
      <c r="C15" s="107"/>
      <c r="D15" s="107"/>
      <c r="E15" s="107"/>
      <c r="F15" s="107"/>
      <c r="G15" s="107"/>
      <c r="H15" s="107"/>
      <c r="I15" s="107"/>
      <c r="J15" s="107"/>
    </row>
    <row r="16" spans="1:10" ht="19.5" customHeight="1">
      <c r="A16" s="24" t="s">
        <v>242</v>
      </c>
      <c r="B16" s="8">
        <v>2050</v>
      </c>
      <c r="C16" s="107"/>
      <c r="D16" s="107"/>
      <c r="E16" s="107"/>
      <c r="F16" s="107"/>
      <c r="G16" s="107"/>
      <c r="H16" s="107"/>
      <c r="I16" s="107"/>
      <c r="J16" s="107"/>
    </row>
    <row r="17" spans="1:10" ht="19.5" customHeight="1">
      <c r="A17" s="24" t="s">
        <v>243</v>
      </c>
      <c r="B17" s="8">
        <v>2060</v>
      </c>
      <c r="C17" s="107"/>
      <c r="D17" s="107"/>
      <c r="E17" s="107"/>
      <c r="F17" s="107"/>
      <c r="G17" s="107"/>
      <c r="H17" s="107"/>
      <c r="I17" s="107"/>
      <c r="J17" s="107"/>
    </row>
    <row r="18" spans="1:10" ht="42.75" customHeight="1">
      <c r="A18" s="24" t="s">
        <v>244</v>
      </c>
      <c r="B18" s="8">
        <v>2070</v>
      </c>
      <c r="C18" s="107"/>
      <c r="D18" s="107"/>
      <c r="E18" s="107"/>
      <c r="F18" s="107"/>
      <c r="G18" s="107"/>
      <c r="H18" s="107"/>
      <c r="I18" s="107"/>
      <c r="J18" s="107"/>
    </row>
    <row r="19" spans="1:10" ht="58.5" customHeight="1">
      <c r="A19" s="104" t="s">
        <v>245</v>
      </c>
      <c r="B19" s="104"/>
      <c r="C19" s="105"/>
      <c r="D19" s="105"/>
      <c r="E19" s="105"/>
      <c r="F19" s="105"/>
      <c r="G19" s="105"/>
      <c r="H19" s="105"/>
      <c r="I19" s="105"/>
      <c r="J19" s="105"/>
    </row>
    <row r="20" spans="1:10" ht="19.5" customHeight="1">
      <c r="A20" s="24" t="s">
        <v>237</v>
      </c>
      <c r="B20" s="8">
        <v>2100</v>
      </c>
      <c r="C20" s="107"/>
      <c r="D20" s="107"/>
      <c r="E20" s="107"/>
      <c r="F20" s="107"/>
      <c r="G20" s="108"/>
      <c r="H20" s="108"/>
      <c r="I20" s="108"/>
      <c r="J20" s="108"/>
    </row>
    <row r="21" spans="1:10" s="110" customFormat="1" ht="19.5" customHeight="1">
      <c r="A21" s="24" t="s">
        <v>38</v>
      </c>
      <c r="B21" s="10">
        <v>2110</v>
      </c>
      <c r="C21" s="107"/>
      <c r="D21" s="107"/>
      <c r="E21" s="107"/>
      <c r="F21" s="107"/>
      <c r="G21" s="107"/>
      <c r="H21" s="107"/>
      <c r="I21" s="107"/>
      <c r="J21" s="107"/>
    </row>
    <row r="22" spans="1:10" ht="42.75" customHeight="1">
      <c r="A22" s="24" t="s">
        <v>39</v>
      </c>
      <c r="B22" s="10">
        <v>2120</v>
      </c>
      <c r="C22" s="107">
        <v>323.7</v>
      </c>
      <c r="D22" s="107">
        <v>293.14</v>
      </c>
      <c r="E22" s="107">
        <v>261.3</v>
      </c>
      <c r="F22" s="107">
        <f>G22+H22+I22+J22</f>
        <v>171.1</v>
      </c>
      <c r="G22" s="108">
        <v>55.7</v>
      </c>
      <c r="H22" s="108">
        <v>40.9</v>
      </c>
      <c r="I22" s="108">
        <v>39.9</v>
      </c>
      <c r="J22" s="108">
        <v>34.6</v>
      </c>
    </row>
    <row r="23" spans="1:10" ht="42.75" customHeight="1">
      <c r="A23" s="24" t="s">
        <v>40</v>
      </c>
      <c r="B23" s="10">
        <v>2130</v>
      </c>
      <c r="C23" s="107"/>
      <c r="D23" s="107"/>
      <c r="E23" s="107"/>
      <c r="F23" s="107"/>
      <c r="G23" s="108"/>
      <c r="H23" s="108"/>
      <c r="I23" s="108"/>
      <c r="J23" s="108"/>
    </row>
    <row r="24" spans="1:10" s="101" customFormat="1" ht="42.75" customHeight="1">
      <c r="A24" s="104" t="s">
        <v>246</v>
      </c>
      <c r="B24" s="111">
        <v>2140</v>
      </c>
      <c r="C24" s="106">
        <f>C28+C29+C32+C33</f>
        <v>3933</v>
      </c>
      <c r="D24" s="106">
        <f>D25+D26+D27+D28+D29+D32+D33</f>
        <v>5194.8</v>
      </c>
      <c r="E24" s="106"/>
      <c r="F24" s="106">
        <f>F25+F26+F27+F28+F29+F32+F33</f>
        <v>4802.9</v>
      </c>
      <c r="G24" s="106">
        <f>G25+G26+G27+G28+G29+G32+G33</f>
        <v>1128.8999999999999</v>
      </c>
      <c r="H24" s="106">
        <f>H25+H26+H27+H28+H29+H32+H33</f>
        <v>1137.6</v>
      </c>
      <c r="I24" s="106">
        <f>I25+I26+I27+I28+I29+I32+I33</f>
        <v>1233.2</v>
      </c>
      <c r="J24" s="106">
        <f>J25+J26+J27+J28+J29+J32+J33</f>
        <v>1303.2</v>
      </c>
    </row>
    <row r="25" spans="1:10" ht="19.5" customHeight="1">
      <c r="A25" s="24" t="s">
        <v>247</v>
      </c>
      <c r="B25" s="10">
        <v>2141</v>
      </c>
      <c r="C25" s="107"/>
      <c r="D25" s="107"/>
      <c r="E25" s="107"/>
      <c r="F25" s="107"/>
      <c r="G25" s="108"/>
      <c r="H25" s="108"/>
      <c r="I25" s="108"/>
      <c r="J25" s="108"/>
    </row>
    <row r="26" spans="1:10" ht="19.5" customHeight="1">
      <c r="A26" s="24" t="s">
        <v>248</v>
      </c>
      <c r="B26" s="10">
        <v>2142</v>
      </c>
      <c r="C26" s="107"/>
      <c r="D26" s="107"/>
      <c r="E26" s="107"/>
      <c r="F26" s="107"/>
      <c r="G26" s="108"/>
      <c r="H26" s="108"/>
      <c r="I26" s="108"/>
      <c r="J26" s="108"/>
    </row>
    <row r="27" spans="1:10" ht="19.5" customHeight="1">
      <c r="A27" s="24" t="s">
        <v>249</v>
      </c>
      <c r="B27" s="10">
        <v>2143</v>
      </c>
      <c r="C27" s="107"/>
      <c r="D27" s="107"/>
      <c r="E27" s="107"/>
      <c r="F27" s="107"/>
      <c r="G27" s="108"/>
      <c r="H27" s="108"/>
      <c r="I27" s="108"/>
      <c r="J27" s="108"/>
    </row>
    <row r="28" spans="1:10" ht="19.5" customHeight="1">
      <c r="A28" s="24" t="s">
        <v>250</v>
      </c>
      <c r="B28" s="10">
        <v>2144</v>
      </c>
      <c r="C28" s="107">
        <v>1984.1</v>
      </c>
      <c r="D28" s="107">
        <v>4641.2</v>
      </c>
      <c r="E28" s="107">
        <v>4303</v>
      </c>
      <c r="F28" s="107">
        <f>G28+H28+I28+J28</f>
        <v>4658.2</v>
      </c>
      <c r="G28" s="108">
        <v>1092.8</v>
      </c>
      <c r="H28" s="108">
        <v>1101.6</v>
      </c>
      <c r="I28" s="108">
        <v>1196.9</v>
      </c>
      <c r="J28" s="108">
        <v>1266.9</v>
      </c>
    </row>
    <row r="29" spans="1:10" s="110" customFormat="1" ht="19.5" customHeight="1">
      <c r="A29" s="24" t="s">
        <v>251</v>
      </c>
      <c r="B29" s="10">
        <v>2145</v>
      </c>
      <c r="C29" s="107">
        <f>C30+C31</f>
        <v>1399.1</v>
      </c>
      <c r="D29" s="107">
        <f>D30+D31</f>
        <v>525.8</v>
      </c>
      <c r="E29" s="107">
        <v>0</v>
      </c>
      <c r="F29" s="107">
        <f>F30+F31</f>
        <v>0</v>
      </c>
      <c r="G29" s="107">
        <f>G30+G31</f>
        <v>0</v>
      </c>
      <c r="H29" s="107">
        <f>H30+H31</f>
        <v>0</v>
      </c>
      <c r="I29" s="107">
        <f>I30+I31</f>
        <v>0</v>
      </c>
      <c r="J29" s="107">
        <f>J30+J31</f>
        <v>0</v>
      </c>
    </row>
    <row r="30" spans="1:10" ht="42.75" customHeight="1">
      <c r="A30" s="24" t="s">
        <v>252</v>
      </c>
      <c r="B30" s="10" t="s">
        <v>253</v>
      </c>
      <c r="C30" s="107"/>
      <c r="D30" s="107"/>
      <c r="E30" s="107"/>
      <c r="F30" s="107"/>
      <c r="G30" s="107"/>
      <c r="H30" s="107"/>
      <c r="I30" s="107"/>
      <c r="J30" s="107"/>
    </row>
    <row r="31" spans="1:10" ht="19.5" customHeight="1">
      <c r="A31" s="24" t="s">
        <v>254</v>
      </c>
      <c r="B31" s="10" t="s">
        <v>255</v>
      </c>
      <c r="C31" s="107">
        <v>1399.1</v>
      </c>
      <c r="D31" s="107">
        <v>525.8</v>
      </c>
      <c r="E31" s="107">
        <v>0</v>
      </c>
      <c r="F31" s="107">
        <f>G31+H31+I31+J31</f>
        <v>0</v>
      </c>
      <c r="G31" s="107">
        <v>0</v>
      </c>
      <c r="H31" s="107">
        <f>Лист9!H18</f>
        <v>0</v>
      </c>
      <c r="I31" s="107">
        <v>0</v>
      </c>
      <c r="J31" s="107">
        <f>Лист9!J18</f>
        <v>0</v>
      </c>
    </row>
    <row r="32" spans="1:10" s="110" customFormat="1" ht="19.5" customHeight="1">
      <c r="A32" s="24" t="s">
        <v>256</v>
      </c>
      <c r="B32" s="10">
        <v>2146</v>
      </c>
      <c r="C32" s="107">
        <v>149</v>
      </c>
      <c r="D32" s="107">
        <v>27.8</v>
      </c>
      <c r="E32" s="107">
        <v>144.7</v>
      </c>
      <c r="F32" s="107">
        <f>G32+H32+I32+J32</f>
        <v>144.7</v>
      </c>
      <c r="G32" s="107">
        <v>36.1</v>
      </c>
      <c r="H32" s="107">
        <v>36</v>
      </c>
      <c r="I32" s="107">
        <v>36.3</v>
      </c>
      <c r="J32" s="107">
        <v>36.3</v>
      </c>
    </row>
    <row r="33" spans="1:10" ht="19.5" customHeight="1">
      <c r="A33" s="24" t="s">
        <v>257</v>
      </c>
      <c r="B33" s="10">
        <v>2147</v>
      </c>
      <c r="C33" s="107">
        <v>400.8</v>
      </c>
      <c r="D33" s="107">
        <v>0</v>
      </c>
      <c r="E33" s="107">
        <v>0</v>
      </c>
      <c r="F33" s="107">
        <f>Лист9!F19</f>
        <v>0</v>
      </c>
      <c r="G33" s="107">
        <f>Лист9!G19</f>
        <v>0</v>
      </c>
      <c r="H33" s="107">
        <f>Лист9!H19</f>
        <v>0</v>
      </c>
      <c r="I33" s="107">
        <f>Лист9!I19</f>
        <v>0</v>
      </c>
      <c r="J33" s="107">
        <f>Лист9!J19</f>
        <v>0</v>
      </c>
    </row>
    <row r="34" spans="1:10" s="110" customFormat="1" ht="39" customHeight="1">
      <c r="A34" s="24" t="s">
        <v>42</v>
      </c>
      <c r="B34" s="10">
        <v>2150</v>
      </c>
      <c r="C34" s="107">
        <v>4691.2</v>
      </c>
      <c r="D34" s="107">
        <v>6658.8</v>
      </c>
      <c r="E34" s="107">
        <v>5299.2</v>
      </c>
      <c r="F34" s="107">
        <f>Лист9!F140</f>
        <v>662.8000000000001</v>
      </c>
      <c r="G34" s="107">
        <f>Лист9!G140</f>
        <v>157.3</v>
      </c>
      <c r="H34" s="107">
        <f>Лист9!H140</f>
        <v>150.8</v>
      </c>
      <c r="I34" s="107">
        <f>Лист9!I140</f>
        <v>179.8</v>
      </c>
      <c r="J34" s="107">
        <f>Лист9!J140</f>
        <v>174.9</v>
      </c>
    </row>
    <row r="35" spans="1:10" s="115" customFormat="1" ht="21.75" customHeight="1">
      <c r="A35" s="112" t="s">
        <v>43</v>
      </c>
      <c r="B35" s="113">
        <v>2200</v>
      </c>
      <c r="C35" s="114">
        <f>C22+C24+C34</f>
        <v>8947.9</v>
      </c>
      <c r="D35" s="114">
        <f>D20+D21+D22+D24+D34</f>
        <v>12146.740000000002</v>
      </c>
      <c r="E35" s="114">
        <v>9968.2</v>
      </c>
      <c r="F35" s="114">
        <f>F20+F21+F22+F24+F34</f>
        <v>5636.8</v>
      </c>
      <c r="G35" s="114">
        <f>G20+G21+G22+G24+G34</f>
        <v>1341.8999999999999</v>
      </c>
      <c r="H35" s="114">
        <f>H20+H21+H22+H24+H34</f>
        <v>1329.3</v>
      </c>
      <c r="I35" s="114">
        <f>I20+I21+I22+I24+I34</f>
        <v>1452.9</v>
      </c>
      <c r="J35" s="114">
        <f>J20+J21+J22+J24+J34</f>
        <v>1512.7</v>
      </c>
    </row>
    <row r="36" spans="1:10" s="110" customFormat="1" ht="19.5" customHeight="1">
      <c r="A36" s="116"/>
      <c r="B36" s="100"/>
      <c r="C36" s="100"/>
      <c r="D36" s="117"/>
      <c r="E36" s="117"/>
      <c r="F36" s="117"/>
      <c r="G36" s="118"/>
      <c r="H36" s="118"/>
      <c r="I36" s="118"/>
      <c r="J36" s="118"/>
    </row>
    <row r="37" spans="1:10" s="110" customFormat="1" ht="19.5" customHeight="1">
      <c r="A37" s="116"/>
      <c r="B37" s="100"/>
      <c r="C37" s="100"/>
      <c r="D37" s="117"/>
      <c r="E37" s="117"/>
      <c r="F37" s="117"/>
      <c r="G37" s="118"/>
      <c r="H37" s="118"/>
      <c r="I37" s="118"/>
      <c r="J37" s="118"/>
    </row>
    <row r="38" spans="1:10" s="1" customFormat="1" ht="19.5" customHeight="1">
      <c r="A38" s="37" t="s">
        <v>221</v>
      </c>
      <c r="B38" s="38"/>
      <c r="C38" s="38"/>
      <c r="D38" s="39"/>
      <c r="E38" s="39"/>
      <c r="F38" s="39"/>
      <c r="G38" s="40"/>
      <c r="H38" s="255" t="s">
        <v>222</v>
      </c>
      <c r="I38" s="255"/>
      <c r="J38" s="255"/>
    </row>
    <row r="39" spans="1:10" s="44" customFormat="1" ht="19.5" customHeight="1">
      <c r="A39" s="92" t="s">
        <v>223</v>
      </c>
      <c r="B39" s="41"/>
      <c r="C39" s="41"/>
      <c r="D39" s="93"/>
      <c r="E39" s="93"/>
      <c r="F39" s="93"/>
      <c r="G39" s="94"/>
      <c r="H39" s="265" t="s">
        <v>56</v>
      </c>
      <c r="I39" s="265"/>
      <c r="J39" s="265"/>
    </row>
    <row r="40" spans="1:12" s="100" customFormat="1" ht="18.75">
      <c r="A40" s="119"/>
      <c r="F40" s="99"/>
      <c r="G40" s="99"/>
      <c r="H40" s="99"/>
      <c r="I40" s="99"/>
      <c r="J40" s="99"/>
      <c r="K40" s="99"/>
      <c r="L40" s="99"/>
    </row>
    <row r="41" spans="1:12" s="100" customFormat="1" ht="18.75">
      <c r="A41" s="119"/>
      <c r="F41" s="99"/>
      <c r="G41" s="99"/>
      <c r="H41" s="99"/>
      <c r="I41" s="99"/>
      <c r="J41" s="99"/>
      <c r="K41" s="99"/>
      <c r="L41" s="99"/>
    </row>
    <row r="42" spans="1:12" s="100" customFormat="1" ht="18.75">
      <c r="A42" s="119"/>
      <c r="F42" s="99"/>
      <c r="G42" s="99"/>
      <c r="H42" s="99"/>
      <c r="I42" s="99"/>
      <c r="J42" s="99"/>
      <c r="K42" s="99"/>
      <c r="L42" s="99"/>
    </row>
    <row r="43" spans="1:12" s="100" customFormat="1" ht="18.75">
      <c r="A43" s="119"/>
      <c r="F43" s="99"/>
      <c r="G43" s="99"/>
      <c r="H43" s="99"/>
      <c r="I43" s="99"/>
      <c r="J43" s="99"/>
      <c r="K43" s="99"/>
      <c r="L43" s="99"/>
    </row>
    <row r="44" spans="1:12" s="100" customFormat="1" ht="18.75">
      <c r="A44" s="119"/>
      <c r="F44" s="99"/>
      <c r="G44" s="99"/>
      <c r="H44" s="99"/>
      <c r="I44" s="99"/>
      <c r="J44" s="99"/>
      <c r="K44" s="99"/>
      <c r="L44" s="99"/>
    </row>
    <row r="45" spans="1:12" s="100" customFormat="1" ht="18.75">
      <c r="A45" s="119"/>
      <c r="F45" s="99"/>
      <c r="G45" s="99"/>
      <c r="H45" s="99"/>
      <c r="I45" s="99"/>
      <c r="J45" s="99"/>
      <c r="K45" s="99"/>
      <c r="L45" s="99"/>
    </row>
    <row r="46" spans="1:12" s="100" customFormat="1" ht="18.75">
      <c r="A46" s="119"/>
      <c r="F46" s="99"/>
      <c r="G46" s="99"/>
      <c r="H46" s="99"/>
      <c r="I46" s="99"/>
      <c r="J46" s="99"/>
      <c r="K46" s="99"/>
      <c r="L46" s="99"/>
    </row>
    <row r="47" spans="1:12" s="100" customFormat="1" ht="18.75">
      <c r="A47" s="119"/>
      <c r="F47" s="99"/>
      <c r="G47" s="99"/>
      <c r="H47" s="99"/>
      <c r="I47" s="99"/>
      <c r="J47" s="99"/>
      <c r="K47" s="99"/>
      <c r="L47" s="99"/>
    </row>
    <row r="48" spans="1:12" s="100" customFormat="1" ht="18.75">
      <c r="A48" s="119"/>
      <c r="F48" s="99"/>
      <c r="G48" s="99"/>
      <c r="H48" s="99"/>
      <c r="I48" s="99"/>
      <c r="J48" s="99"/>
      <c r="K48" s="99"/>
      <c r="L48" s="99"/>
    </row>
    <row r="49" spans="1:12" s="100" customFormat="1" ht="18.75">
      <c r="A49" s="119"/>
      <c r="F49" s="99"/>
      <c r="G49" s="99"/>
      <c r="H49" s="99"/>
      <c r="I49" s="99"/>
      <c r="J49" s="99"/>
      <c r="K49" s="99"/>
      <c r="L49" s="99"/>
    </row>
    <row r="50" spans="1:12" s="100" customFormat="1" ht="18.75">
      <c r="A50" s="119"/>
      <c r="F50" s="99"/>
      <c r="G50" s="99"/>
      <c r="H50" s="99"/>
      <c r="I50" s="99"/>
      <c r="J50" s="99"/>
      <c r="K50" s="99"/>
      <c r="L50" s="99"/>
    </row>
    <row r="51" spans="1:12" s="100" customFormat="1" ht="18.75">
      <c r="A51" s="119"/>
      <c r="F51" s="99"/>
      <c r="G51" s="99"/>
      <c r="H51" s="99"/>
      <c r="I51" s="99"/>
      <c r="J51" s="99"/>
      <c r="K51" s="99"/>
      <c r="L51" s="99"/>
    </row>
    <row r="52" spans="1:12" s="100" customFormat="1" ht="18.75">
      <c r="A52" s="119"/>
      <c r="F52" s="99"/>
      <c r="G52" s="99"/>
      <c r="H52" s="99"/>
      <c r="I52" s="99"/>
      <c r="J52" s="99"/>
      <c r="K52" s="99"/>
      <c r="L52" s="99"/>
    </row>
    <row r="53" spans="1:12" s="100" customFormat="1" ht="18.75">
      <c r="A53" s="119"/>
      <c r="F53" s="99"/>
      <c r="G53" s="99"/>
      <c r="H53" s="99"/>
      <c r="I53" s="99"/>
      <c r="J53" s="99"/>
      <c r="K53" s="99"/>
      <c r="L53" s="99"/>
    </row>
    <row r="54" spans="1:12" s="100" customFormat="1" ht="18.75">
      <c r="A54" s="119"/>
      <c r="F54" s="99"/>
      <c r="G54" s="99"/>
      <c r="H54" s="99"/>
      <c r="I54" s="99"/>
      <c r="J54" s="99"/>
      <c r="K54" s="99"/>
      <c r="L54" s="99"/>
    </row>
    <row r="55" spans="1:12" s="100" customFormat="1" ht="18.75">
      <c r="A55" s="119"/>
      <c r="F55" s="99"/>
      <c r="G55" s="99"/>
      <c r="H55" s="99"/>
      <c r="I55" s="99"/>
      <c r="J55" s="99"/>
      <c r="K55" s="99"/>
      <c r="L55" s="99"/>
    </row>
    <row r="56" spans="1:12" s="100" customFormat="1" ht="18.75">
      <c r="A56" s="119"/>
      <c r="F56" s="99"/>
      <c r="G56" s="99"/>
      <c r="H56" s="99"/>
      <c r="I56" s="99"/>
      <c r="J56" s="99"/>
      <c r="K56" s="99"/>
      <c r="L56" s="99"/>
    </row>
    <row r="57" spans="1:12" s="100" customFormat="1" ht="18.75">
      <c r="A57" s="119"/>
      <c r="F57" s="99"/>
      <c r="G57" s="99"/>
      <c r="H57" s="99"/>
      <c r="I57" s="99"/>
      <c r="J57" s="99"/>
      <c r="K57" s="99"/>
      <c r="L57" s="99"/>
    </row>
    <row r="58" spans="1:12" s="100" customFormat="1" ht="18.75">
      <c r="A58" s="119"/>
      <c r="F58" s="99"/>
      <c r="G58" s="99"/>
      <c r="H58" s="99"/>
      <c r="I58" s="99"/>
      <c r="J58" s="99"/>
      <c r="K58" s="99"/>
      <c r="L58" s="99"/>
    </row>
    <row r="59" spans="1:12" s="100" customFormat="1" ht="18.75">
      <c r="A59" s="119"/>
      <c r="F59" s="99"/>
      <c r="G59" s="99"/>
      <c r="H59" s="99"/>
      <c r="I59" s="99"/>
      <c r="J59" s="99"/>
      <c r="K59" s="99"/>
      <c r="L59" s="99"/>
    </row>
    <row r="60" spans="1:12" s="100" customFormat="1" ht="18.75">
      <c r="A60" s="119"/>
      <c r="F60" s="99"/>
      <c r="G60" s="99"/>
      <c r="H60" s="99"/>
      <c r="I60" s="99"/>
      <c r="J60" s="99"/>
      <c r="K60" s="99"/>
      <c r="L60" s="99"/>
    </row>
    <row r="61" spans="1:12" s="100" customFormat="1" ht="18.75">
      <c r="A61" s="119"/>
      <c r="F61" s="99"/>
      <c r="G61" s="99"/>
      <c r="H61" s="99"/>
      <c r="I61" s="99"/>
      <c r="J61" s="99"/>
      <c r="K61" s="99"/>
      <c r="L61" s="99"/>
    </row>
    <row r="62" spans="1:12" s="100" customFormat="1" ht="18.75">
      <c r="A62" s="119"/>
      <c r="F62" s="99"/>
      <c r="G62" s="99"/>
      <c r="H62" s="99"/>
      <c r="I62" s="99"/>
      <c r="J62" s="99"/>
      <c r="K62" s="99"/>
      <c r="L62" s="99"/>
    </row>
    <row r="63" spans="1:12" s="100" customFormat="1" ht="18.75">
      <c r="A63" s="119"/>
      <c r="F63" s="99"/>
      <c r="G63" s="99"/>
      <c r="H63" s="99"/>
      <c r="I63" s="99"/>
      <c r="J63" s="99"/>
      <c r="K63" s="99"/>
      <c r="L63" s="99"/>
    </row>
    <row r="64" spans="1:12" s="100" customFormat="1" ht="18.75">
      <c r="A64" s="119"/>
      <c r="F64" s="99"/>
      <c r="G64" s="99"/>
      <c r="H64" s="99"/>
      <c r="I64" s="99"/>
      <c r="J64" s="99"/>
      <c r="K64" s="99"/>
      <c r="L64" s="99"/>
    </row>
    <row r="65" spans="1:12" s="100" customFormat="1" ht="18.75">
      <c r="A65" s="119"/>
      <c r="F65" s="99"/>
      <c r="G65" s="99"/>
      <c r="H65" s="99"/>
      <c r="I65" s="99"/>
      <c r="J65" s="99"/>
      <c r="K65" s="99"/>
      <c r="L65" s="99"/>
    </row>
    <row r="66" spans="1:12" s="100" customFormat="1" ht="18.75">
      <c r="A66" s="119"/>
      <c r="F66" s="99"/>
      <c r="G66" s="99"/>
      <c r="H66" s="99"/>
      <c r="I66" s="99"/>
      <c r="J66" s="99"/>
      <c r="K66" s="99"/>
      <c r="L66" s="99"/>
    </row>
    <row r="67" spans="1:12" s="100" customFormat="1" ht="18.75">
      <c r="A67" s="119"/>
      <c r="F67" s="99"/>
      <c r="G67" s="99"/>
      <c r="H67" s="99"/>
      <c r="I67" s="99"/>
      <c r="J67" s="99"/>
      <c r="K67" s="99"/>
      <c r="L67" s="99"/>
    </row>
    <row r="68" spans="1:12" s="100" customFormat="1" ht="18.75">
      <c r="A68" s="119"/>
      <c r="F68" s="99"/>
      <c r="G68" s="99"/>
      <c r="H68" s="99"/>
      <c r="I68" s="99"/>
      <c r="J68" s="99"/>
      <c r="K68" s="99"/>
      <c r="L68" s="99"/>
    </row>
    <row r="69" spans="1:12" s="100" customFormat="1" ht="18.75">
      <c r="A69" s="119"/>
      <c r="F69" s="99"/>
      <c r="G69" s="99"/>
      <c r="H69" s="99"/>
      <c r="I69" s="99"/>
      <c r="J69" s="99"/>
      <c r="K69" s="99"/>
      <c r="L69" s="99"/>
    </row>
    <row r="70" spans="1:12" s="100" customFormat="1" ht="18.75">
      <c r="A70" s="119"/>
      <c r="F70" s="99"/>
      <c r="G70" s="99"/>
      <c r="H70" s="99"/>
      <c r="I70" s="99"/>
      <c r="J70" s="99"/>
      <c r="K70" s="99"/>
      <c r="L70" s="99"/>
    </row>
    <row r="71" spans="1:12" s="100" customFormat="1" ht="18.75">
      <c r="A71" s="119"/>
      <c r="F71" s="99"/>
      <c r="G71" s="99"/>
      <c r="H71" s="99"/>
      <c r="I71" s="99"/>
      <c r="J71" s="99"/>
      <c r="K71" s="99"/>
      <c r="L71" s="99"/>
    </row>
    <row r="72" spans="1:12" s="100" customFormat="1" ht="18.75">
      <c r="A72" s="119"/>
      <c r="F72" s="99"/>
      <c r="G72" s="99"/>
      <c r="H72" s="99"/>
      <c r="I72" s="99"/>
      <c r="J72" s="99"/>
      <c r="K72" s="99"/>
      <c r="L72" s="99"/>
    </row>
    <row r="73" spans="1:12" s="100" customFormat="1" ht="18.75">
      <c r="A73" s="119"/>
      <c r="F73" s="99"/>
      <c r="G73" s="99"/>
      <c r="H73" s="99"/>
      <c r="I73" s="99"/>
      <c r="J73" s="99"/>
      <c r="K73" s="99"/>
      <c r="L73" s="99"/>
    </row>
    <row r="74" spans="1:12" s="100" customFormat="1" ht="18.75">
      <c r="A74" s="119"/>
      <c r="F74" s="99"/>
      <c r="G74" s="99"/>
      <c r="H74" s="99"/>
      <c r="I74" s="99"/>
      <c r="J74" s="99"/>
      <c r="K74" s="99"/>
      <c r="L74" s="99"/>
    </row>
    <row r="75" spans="1:12" s="100" customFormat="1" ht="18.75">
      <c r="A75" s="119"/>
      <c r="F75" s="99"/>
      <c r="G75" s="99"/>
      <c r="H75" s="99"/>
      <c r="I75" s="99"/>
      <c r="J75" s="99"/>
      <c r="K75" s="99"/>
      <c r="L75" s="99"/>
    </row>
    <row r="76" spans="1:12" s="100" customFormat="1" ht="18.75">
      <c r="A76" s="119"/>
      <c r="F76" s="99"/>
      <c r="G76" s="99"/>
      <c r="H76" s="99"/>
      <c r="I76" s="99"/>
      <c r="J76" s="99"/>
      <c r="K76" s="99"/>
      <c r="L76" s="99"/>
    </row>
    <row r="77" spans="1:12" s="100" customFormat="1" ht="18.75">
      <c r="A77" s="119"/>
      <c r="F77" s="99"/>
      <c r="G77" s="99"/>
      <c r="H77" s="99"/>
      <c r="I77" s="99"/>
      <c r="J77" s="99"/>
      <c r="K77" s="99"/>
      <c r="L77" s="99"/>
    </row>
    <row r="78" spans="1:12" s="100" customFormat="1" ht="18.75">
      <c r="A78" s="119"/>
      <c r="F78" s="99"/>
      <c r="G78" s="99"/>
      <c r="H78" s="99"/>
      <c r="I78" s="99"/>
      <c r="J78" s="99"/>
      <c r="K78" s="99"/>
      <c r="L78" s="99"/>
    </row>
    <row r="79" spans="1:12" s="100" customFormat="1" ht="18.75">
      <c r="A79" s="119"/>
      <c r="F79" s="99"/>
      <c r="G79" s="99"/>
      <c r="H79" s="99"/>
      <c r="I79" s="99"/>
      <c r="J79" s="99"/>
      <c r="K79" s="99"/>
      <c r="L79" s="99"/>
    </row>
    <row r="80" spans="1:12" s="100" customFormat="1" ht="18.75">
      <c r="A80" s="119"/>
      <c r="F80" s="99"/>
      <c r="G80" s="99"/>
      <c r="H80" s="99"/>
      <c r="I80" s="99"/>
      <c r="J80" s="99"/>
      <c r="K80" s="99"/>
      <c r="L80" s="99"/>
    </row>
    <row r="81" spans="1:12" s="100" customFormat="1" ht="18.75">
      <c r="A81" s="119"/>
      <c r="F81" s="99"/>
      <c r="G81" s="99"/>
      <c r="H81" s="99"/>
      <c r="I81" s="99"/>
      <c r="J81" s="99"/>
      <c r="K81" s="99"/>
      <c r="L81" s="99"/>
    </row>
    <row r="82" spans="1:12" s="100" customFormat="1" ht="18.75">
      <c r="A82" s="119"/>
      <c r="F82" s="99"/>
      <c r="G82" s="99"/>
      <c r="H82" s="99"/>
      <c r="I82" s="99"/>
      <c r="J82" s="99"/>
      <c r="K82" s="99"/>
      <c r="L82" s="99"/>
    </row>
    <row r="83" spans="1:12" s="100" customFormat="1" ht="18.75">
      <c r="A83" s="119"/>
      <c r="F83" s="99"/>
      <c r="G83" s="99"/>
      <c r="H83" s="99"/>
      <c r="I83" s="99"/>
      <c r="J83" s="99"/>
      <c r="K83" s="99"/>
      <c r="L83" s="99"/>
    </row>
    <row r="84" spans="1:12" s="100" customFormat="1" ht="18.75">
      <c r="A84" s="119"/>
      <c r="F84" s="99"/>
      <c r="G84" s="99"/>
      <c r="H84" s="99"/>
      <c r="I84" s="99"/>
      <c r="J84" s="99"/>
      <c r="K84" s="99"/>
      <c r="L84" s="99"/>
    </row>
    <row r="85" spans="1:12" s="100" customFormat="1" ht="18.75">
      <c r="A85" s="119"/>
      <c r="F85" s="99"/>
      <c r="G85" s="99"/>
      <c r="H85" s="99"/>
      <c r="I85" s="99"/>
      <c r="J85" s="99"/>
      <c r="K85" s="99"/>
      <c r="L85" s="99"/>
    </row>
    <row r="86" spans="1:12" s="100" customFormat="1" ht="18.75">
      <c r="A86" s="119"/>
      <c r="F86" s="99"/>
      <c r="G86" s="99"/>
      <c r="H86" s="99"/>
      <c r="I86" s="99"/>
      <c r="J86" s="99"/>
      <c r="K86" s="99"/>
      <c r="L86" s="99"/>
    </row>
    <row r="87" spans="1:12" s="100" customFormat="1" ht="18.75">
      <c r="A87" s="119"/>
      <c r="F87" s="99"/>
      <c r="G87" s="99"/>
      <c r="H87" s="99"/>
      <c r="I87" s="99"/>
      <c r="J87" s="99"/>
      <c r="K87" s="99"/>
      <c r="L87" s="99"/>
    </row>
    <row r="88" spans="1:12" s="100" customFormat="1" ht="18.75">
      <c r="A88" s="119"/>
      <c r="F88" s="99"/>
      <c r="G88" s="99"/>
      <c r="H88" s="99"/>
      <c r="I88" s="99"/>
      <c r="J88" s="99"/>
      <c r="K88" s="99"/>
      <c r="L88" s="99"/>
    </row>
    <row r="89" spans="1:12" s="100" customFormat="1" ht="18.75">
      <c r="A89" s="119"/>
      <c r="F89" s="99"/>
      <c r="G89" s="99"/>
      <c r="H89" s="99"/>
      <c r="I89" s="99"/>
      <c r="J89" s="99"/>
      <c r="K89" s="99"/>
      <c r="L89" s="99"/>
    </row>
    <row r="90" spans="1:12" s="100" customFormat="1" ht="18.75">
      <c r="A90" s="119"/>
      <c r="F90" s="99"/>
      <c r="G90" s="99"/>
      <c r="H90" s="99"/>
      <c r="I90" s="99"/>
      <c r="J90" s="99"/>
      <c r="K90" s="99"/>
      <c r="L90" s="99"/>
    </row>
    <row r="91" spans="1:12" s="100" customFormat="1" ht="18.75">
      <c r="A91" s="119"/>
      <c r="F91" s="99"/>
      <c r="G91" s="99"/>
      <c r="H91" s="99"/>
      <c r="I91" s="99"/>
      <c r="J91" s="99"/>
      <c r="K91" s="99"/>
      <c r="L91" s="99"/>
    </row>
    <row r="92" spans="1:12" s="100" customFormat="1" ht="18.75">
      <c r="A92" s="119"/>
      <c r="F92" s="99"/>
      <c r="G92" s="99"/>
      <c r="H92" s="99"/>
      <c r="I92" s="99"/>
      <c r="J92" s="99"/>
      <c r="K92" s="99"/>
      <c r="L92" s="99"/>
    </row>
    <row r="93" spans="1:12" s="100" customFormat="1" ht="18.75">
      <c r="A93" s="119"/>
      <c r="F93" s="99"/>
      <c r="G93" s="99"/>
      <c r="H93" s="99"/>
      <c r="I93" s="99"/>
      <c r="J93" s="99"/>
      <c r="K93" s="99"/>
      <c r="L93" s="99"/>
    </row>
    <row r="94" spans="1:12" s="100" customFormat="1" ht="18.75">
      <c r="A94" s="119"/>
      <c r="F94" s="99"/>
      <c r="G94" s="99"/>
      <c r="H94" s="99"/>
      <c r="I94" s="99"/>
      <c r="J94" s="99"/>
      <c r="K94" s="99"/>
      <c r="L94" s="99"/>
    </row>
    <row r="95" spans="1:12" s="100" customFormat="1" ht="18.75">
      <c r="A95" s="119"/>
      <c r="F95" s="99"/>
      <c r="G95" s="99"/>
      <c r="H95" s="99"/>
      <c r="I95" s="99"/>
      <c r="J95" s="99"/>
      <c r="K95" s="99"/>
      <c r="L95" s="99"/>
    </row>
    <row r="96" spans="1:12" s="100" customFormat="1" ht="18.75">
      <c r="A96" s="119"/>
      <c r="F96" s="99"/>
      <c r="G96" s="99"/>
      <c r="H96" s="99"/>
      <c r="I96" s="99"/>
      <c r="J96" s="99"/>
      <c r="K96" s="99"/>
      <c r="L96" s="99"/>
    </row>
    <row r="97" spans="1:12" s="100" customFormat="1" ht="18.75">
      <c r="A97" s="119"/>
      <c r="F97" s="99"/>
      <c r="G97" s="99"/>
      <c r="H97" s="99"/>
      <c r="I97" s="99"/>
      <c r="J97" s="99"/>
      <c r="K97" s="99"/>
      <c r="L97" s="99"/>
    </row>
    <row r="98" spans="1:12" s="100" customFormat="1" ht="18.75">
      <c r="A98" s="119"/>
      <c r="F98" s="99"/>
      <c r="G98" s="99"/>
      <c r="H98" s="99"/>
      <c r="I98" s="99"/>
      <c r="J98" s="99"/>
      <c r="K98" s="99"/>
      <c r="L98" s="99"/>
    </row>
    <row r="99" spans="1:12" s="100" customFormat="1" ht="18.75">
      <c r="A99" s="119"/>
      <c r="F99" s="99"/>
      <c r="G99" s="99"/>
      <c r="H99" s="99"/>
      <c r="I99" s="99"/>
      <c r="J99" s="99"/>
      <c r="K99" s="99"/>
      <c r="L99" s="99"/>
    </row>
    <row r="100" spans="1:12" s="100" customFormat="1" ht="18.75">
      <c r="A100" s="119"/>
      <c r="F100" s="99"/>
      <c r="G100" s="99"/>
      <c r="H100" s="99"/>
      <c r="I100" s="99"/>
      <c r="J100" s="99"/>
      <c r="K100" s="99"/>
      <c r="L100" s="99"/>
    </row>
    <row r="101" spans="1:12" s="100" customFormat="1" ht="18.75">
      <c r="A101" s="119"/>
      <c r="F101" s="99"/>
      <c r="G101" s="99"/>
      <c r="H101" s="99"/>
      <c r="I101" s="99"/>
      <c r="J101" s="99"/>
      <c r="K101" s="99"/>
      <c r="L101" s="99"/>
    </row>
    <row r="102" spans="1:12" s="100" customFormat="1" ht="18.75">
      <c r="A102" s="119"/>
      <c r="F102" s="99"/>
      <c r="G102" s="99"/>
      <c r="H102" s="99"/>
      <c r="I102" s="99"/>
      <c r="J102" s="99"/>
      <c r="K102" s="99"/>
      <c r="L102" s="99"/>
    </row>
    <row r="103" spans="1:12" s="100" customFormat="1" ht="18.75">
      <c r="A103" s="119"/>
      <c r="F103" s="99"/>
      <c r="G103" s="99"/>
      <c r="H103" s="99"/>
      <c r="I103" s="99"/>
      <c r="J103" s="99"/>
      <c r="K103" s="99"/>
      <c r="L103" s="99"/>
    </row>
    <row r="104" spans="1:12" s="100" customFormat="1" ht="18.75">
      <c r="A104" s="119"/>
      <c r="F104" s="99"/>
      <c r="G104" s="99"/>
      <c r="H104" s="99"/>
      <c r="I104" s="99"/>
      <c r="J104" s="99"/>
      <c r="K104" s="99"/>
      <c r="L104" s="99"/>
    </row>
    <row r="105" spans="1:12" s="100" customFormat="1" ht="18.75">
      <c r="A105" s="119"/>
      <c r="F105" s="99"/>
      <c r="G105" s="99"/>
      <c r="H105" s="99"/>
      <c r="I105" s="99"/>
      <c r="J105" s="99"/>
      <c r="K105" s="99"/>
      <c r="L105" s="99"/>
    </row>
    <row r="106" spans="1:12" s="100" customFormat="1" ht="18.75">
      <c r="A106" s="119"/>
      <c r="F106" s="99"/>
      <c r="G106" s="99"/>
      <c r="H106" s="99"/>
      <c r="I106" s="99"/>
      <c r="J106" s="99"/>
      <c r="K106" s="99"/>
      <c r="L106" s="99"/>
    </row>
    <row r="107" spans="1:12" s="100" customFormat="1" ht="18.75">
      <c r="A107" s="119"/>
      <c r="F107" s="99"/>
      <c r="G107" s="99"/>
      <c r="H107" s="99"/>
      <c r="I107" s="99"/>
      <c r="J107" s="99"/>
      <c r="K107" s="99"/>
      <c r="L107" s="99"/>
    </row>
    <row r="108" spans="1:12" s="100" customFormat="1" ht="18.75">
      <c r="A108" s="119"/>
      <c r="F108" s="99"/>
      <c r="G108" s="99"/>
      <c r="H108" s="99"/>
      <c r="I108" s="99"/>
      <c r="J108" s="99"/>
      <c r="K108" s="99"/>
      <c r="L108" s="99"/>
    </row>
    <row r="109" spans="1:12" s="100" customFormat="1" ht="18.75">
      <c r="A109" s="119"/>
      <c r="F109" s="99"/>
      <c r="G109" s="99"/>
      <c r="H109" s="99"/>
      <c r="I109" s="99"/>
      <c r="J109" s="99"/>
      <c r="K109" s="99"/>
      <c r="L109" s="99"/>
    </row>
    <row r="110" spans="1:12" s="100" customFormat="1" ht="18.75">
      <c r="A110" s="119"/>
      <c r="F110" s="99"/>
      <c r="G110" s="99"/>
      <c r="H110" s="99"/>
      <c r="I110" s="99"/>
      <c r="J110" s="99"/>
      <c r="K110" s="99"/>
      <c r="L110" s="99"/>
    </row>
    <row r="111" spans="1:12" s="100" customFormat="1" ht="18.75">
      <c r="A111" s="119"/>
      <c r="F111" s="99"/>
      <c r="G111" s="99"/>
      <c r="H111" s="99"/>
      <c r="I111" s="99"/>
      <c r="J111" s="99"/>
      <c r="K111" s="99"/>
      <c r="L111" s="99"/>
    </row>
    <row r="112" spans="1:12" s="100" customFormat="1" ht="18.75">
      <c r="A112" s="119"/>
      <c r="F112" s="99"/>
      <c r="G112" s="99"/>
      <c r="H112" s="99"/>
      <c r="I112" s="99"/>
      <c r="J112" s="99"/>
      <c r="K112" s="99"/>
      <c r="L112" s="99"/>
    </row>
    <row r="113" spans="1:12" s="100" customFormat="1" ht="18.75">
      <c r="A113" s="119"/>
      <c r="F113" s="99"/>
      <c r="G113" s="99"/>
      <c r="H113" s="99"/>
      <c r="I113" s="99"/>
      <c r="J113" s="99"/>
      <c r="K113" s="99"/>
      <c r="L113" s="99"/>
    </row>
    <row r="114" spans="1:12" s="100" customFormat="1" ht="18.75">
      <c r="A114" s="119"/>
      <c r="F114" s="99"/>
      <c r="G114" s="99"/>
      <c r="H114" s="99"/>
      <c r="I114" s="99"/>
      <c r="J114" s="99"/>
      <c r="K114" s="99"/>
      <c r="L114" s="99"/>
    </row>
    <row r="115" spans="1:12" s="100" customFormat="1" ht="18.75">
      <c r="A115" s="119"/>
      <c r="F115" s="99"/>
      <c r="G115" s="99"/>
      <c r="H115" s="99"/>
      <c r="I115" s="99"/>
      <c r="J115" s="99"/>
      <c r="K115" s="99"/>
      <c r="L115" s="99"/>
    </row>
    <row r="116" spans="1:12" s="100" customFormat="1" ht="18.75">
      <c r="A116" s="119"/>
      <c r="F116" s="99"/>
      <c r="G116" s="99"/>
      <c r="H116" s="99"/>
      <c r="I116" s="99"/>
      <c r="J116" s="99"/>
      <c r="K116" s="99"/>
      <c r="L116" s="99"/>
    </row>
    <row r="117" spans="1:12" s="100" customFormat="1" ht="18.75">
      <c r="A117" s="119"/>
      <c r="F117" s="99"/>
      <c r="G117" s="99"/>
      <c r="H117" s="99"/>
      <c r="I117" s="99"/>
      <c r="J117" s="99"/>
      <c r="K117" s="99"/>
      <c r="L117" s="99"/>
    </row>
    <row r="118" spans="1:12" s="100" customFormat="1" ht="18.75">
      <c r="A118" s="119"/>
      <c r="F118" s="99"/>
      <c r="G118" s="99"/>
      <c r="H118" s="99"/>
      <c r="I118" s="99"/>
      <c r="J118" s="99"/>
      <c r="K118" s="99"/>
      <c r="L118" s="99"/>
    </row>
    <row r="119" spans="1:12" s="100" customFormat="1" ht="18.75">
      <c r="A119" s="119"/>
      <c r="F119" s="99"/>
      <c r="G119" s="99"/>
      <c r="H119" s="99"/>
      <c r="I119" s="99"/>
      <c r="J119" s="99"/>
      <c r="K119" s="99"/>
      <c r="L119" s="99"/>
    </row>
    <row r="120" spans="1:12" s="100" customFormat="1" ht="18.75">
      <c r="A120" s="119"/>
      <c r="F120" s="99"/>
      <c r="G120" s="99"/>
      <c r="H120" s="99"/>
      <c r="I120" s="99"/>
      <c r="J120" s="99"/>
      <c r="K120" s="99"/>
      <c r="L120" s="99"/>
    </row>
    <row r="121" spans="1:12" s="100" customFormat="1" ht="18.75">
      <c r="A121" s="119"/>
      <c r="F121" s="99"/>
      <c r="G121" s="99"/>
      <c r="H121" s="99"/>
      <c r="I121" s="99"/>
      <c r="J121" s="99"/>
      <c r="K121" s="99"/>
      <c r="L121" s="99"/>
    </row>
    <row r="122" spans="1:12" s="100" customFormat="1" ht="18.75">
      <c r="A122" s="119"/>
      <c r="F122" s="99"/>
      <c r="G122" s="99"/>
      <c r="H122" s="99"/>
      <c r="I122" s="99"/>
      <c r="J122" s="99"/>
      <c r="K122" s="99"/>
      <c r="L122" s="99"/>
    </row>
    <row r="123" spans="1:12" s="100" customFormat="1" ht="18.75">
      <c r="A123" s="119"/>
      <c r="F123" s="99"/>
      <c r="G123" s="99"/>
      <c r="H123" s="99"/>
      <c r="I123" s="99"/>
      <c r="J123" s="99"/>
      <c r="K123" s="99"/>
      <c r="L123" s="99"/>
    </row>
    <row r="124" spans="1:12" s="100" customFormat="1" ht="18.75">
      <c r="A124" s="119"/>
      <c r="F124" s="99"/>
      <c r="G124" s="99"/>
      <c r="H124" s="99"/>
      <c r="I124" s="99"/>
      <c r="J124" s="99"/>
      <c r="K124" s="99"/>
      <c r="L124" s="99"/>
    </row>
    <row r="125" spans="1:12" s="100" customFormat="1" ht="18.75">
      <c r="A125" s="119"/>
      <c r="F125" s="99"/>
      <c r="G125" s="99"/>
      <c r="H125" s="99"/>
      <c r="I125" s="99"/>
      <c r="J125" s="99"/>
      <c r="K125" s="99"/>
      <c r="L125" s="99"/>
    </row>
    <row r="126" spans="1:12" s="100" customFormat="1" ht="18.75">
      <c r="A126" s="119"/>
      <c r="F126" s="99"/>
      <c r="G126" s="99"/>
      <c r="H126" s="99"/>
      <c r="I126" s="99"/>
      <c r="J126" s="99"/>
      <c r="K126" s="99"/>
      <c r="L126" s="99"/>
    </row>
    <row r="127" spans="1:12" s="100" customFormat="1" ht="18.75">
      <c r="A127" s="119"/>
      <c r="F127" s="99"/>
      <c r="G127" s="99"/>
      <c r="H127" s="99"/>
      <c r="I127" s="99"/>
      <c r="J127" s="99"/>
      <c r="K127" s="99"/>
      <c r="L127" s="99"/>
    </row>
    <row r="128" spans="1:12" s="100" customFormat="1" ht="18.75">
      <c r="A128" s="119"/>
      <c r="F128" s="99"/>
      <c r="G128" s="99"/>
      <c r="H128" s="99"/>
      <c r="I128" s="99"/>
      <c r="J128" s="99"/>
      <c r="K128" s="99"/>
      <c r="L128" s="99"/>
    </row>
    <row r="129" spans="1:12" s="100" customFormat="1" ht="18.75">
      <c r="A129" s="119"/>
      <c r="F129" s="99"/>
      <c r="G129" s="99"/>
      <c r="H129" s="99"/>
      <c r="I129" s="99"/>
      <c r="J129" s="99"/>
      <c r="K129" s="99"/>
      <c r="L129" s="99"/>
    </row>
    <row r="130" spans="1:12" s="100" customFormat="1" ht="18.75">
      <c r="A130" s="119"/>
      <c r="F130" s="99"/>
      <c r="G130" s="99"/>
      <c r="H130" s="99"/>
      <c r="I130" s="99"/>
      <c r="J130" s="99"/>
      <c r="K130" s="99"/>
      <c r="L130" s="99"/>
    </row>
    <row r="131" spans="1:12" s="100" customFormat="1" ht="18.75">
      <c r="A131" s="119"/>
      <c r="F131" s="99"/>
      <c r="G131" s="99"/>
      <c r="H131" s="99"/>
      <c r="I131" s="99"/>
      <c r="J131" s="99"/>
      <c r="K131" s="99"/>
      <c r="L131" s="99"/>
    </row>
    <row r="132" spans="1:12" s="100" customFormat="1" ht="18.75">
      <c r="A132" s="119"/>
      <c r="F132" s="99"/>
      <c r="G132" s="99"/>
      <c r="H132" s="99"/>
      <c r="I132" s="99"/>
      <c r="J132" s="99"/>
      <c r="K132" s="99"/>
      <c r="L132" s="99"/>
    </row>
    <row r="133" spans="1:12" s="100" customFormat="1" ht="18.75">
      <c r="A133" s="119"/>
      <c r="F133" s="99"/>
      <c r="G133" s="99"/>
      <c r="H133" s="99"/>
      <c r="I133" s="99"/>
      <c r="J133" s="99"/>
      <c r="K133" s="99"/>
      <c r="L133" s="99"/>
    </row>
    <row r="134" spans="1:12" s="100" customFormat="1" ht="18.75">
      <c r="A134" s="119"/>
      <c r="F134" s="99"/>
      <c r="G134" s="99"/>
      <c r="H134" s="99"/>
      <c r="I134" s="99"/>
      <c r="J134" s="99"/>
      <c r="K134" s="99"/>
      <c r="L134" s="99"/>
    </row>
    <row r="135" spans="1:12" s="100" customFormat="1" ht="18.75">
      <c r="A135" s="119"/>
      <c r="F135" s="99"/>
      <c r="G135" s="99"/>
      <c r="H135" s="99"/>
      <c r="I135" s="99"/>
      <c r="J135" s="99"/>
      <c r="K135" s="99"/>
      <c r="L135" s="99"/>
    </row>
    <row r="136" spans="1:12" s="100" customFormat="1" ht="18.75">
      <c r="A136" s="119"/>
      <c r="F136" s="99"/>
      <c r="G136" s="99"/>
      <c r="H136" s="99"/>
      <c r="I136" s="99"/>
      <c r="J136" s="99"/>
      <c r="K136" s="99"/>
      <c r="L136" s="99"/>
    </row>
    <row r="137" spans="1:12" s="100" customFormat="1" ht="18.75">
      <c r="A137" s="119"/>
      <c r="F137" s="99"/>
      <c r="G137" s="99"/>
      <c r="H137" s="99"/>
      <c r="I137" s="99"/>
      <c r="J137" s="99"/>
      <c r="K137" s="99"/>
      <c r="L137" s="99"/>
    </row>
    <row r="138" spans="1:12" s="100" customFormat="1" ht="18.75">
      <c r="A138" s="119"/>
      <c r="F138" s="99"/>
      <c r="G138" s="99"/>
      <c r="H138" s="99"/>
      <c r="I138" s="99"/>
      <c r="J138" s="99"/>
      <c r="K138" s="99"/>
      <c r="L138" s="99"/>
    </row>
    <row r="139" spans="1:12" s="100" customFormat="1" ht="18.75">
      <c r="A139" s="119"/>
      <c r="F139" s="99"/>
      <c r="G139" s="99"/>
      <c r="H139" s="99"/>
      <c r="I139" s="99"/>
      <c r="J139" s="99"/>
      <c r="K139" s="99"/>
      <c r="L139" s="99"/>
    </row>
    <row r="140" spans="1:12" s="100" customFormat="1" ht="18.75">
      <c r="A140" s="119"/>
      <c r="F140" s="99"/>
      <c r="G140" s="99"/>
      <c r="H140" s="99"/>
      <c r="I140" s="99"/>
      <c r="J140" s="99"/>
      <c r="K140" s="99"/>
      <c r="L140" s="99"/>
    </row>
    <row r="141" spans="1:12" s="100" customFormat="1" ht="18.75">
      <c r="A141" s="119"/>
      <c r="F141" s="99"/>
      <c r="G141" s="99"/>
      <c r="H141" s="99"/>
      <c r="I141" s="99"/>
      <c r="J141" s="99"/>
      <c r="K141" s="99"/>
      <c r="L141" s="99"/>
    </row>
    <row r="142" spans="1:12" s="100" customFormat="1" ht="18.75">
      <c r="A142" s="119"/>
      <c r="F142" s="99"/>
      <c r="G142" s="99"/>
      <c r="H142" s="99"/>
      <c r="I142" s="99"/>
      <c r="J142" s="99"/>
      <c r="K142" s="99"/>
      <c r="L142" s="99"/>
    </row>
    <row r="143" spans="1:12" s="100" customFormat="1" ht="18.75">
      <c r="A143" s="119"/>
      <c r="F143" s="99"/>
      <c r="G143" s="99"/>
      <c r="H143" s="99"/>
      <c r="I143" s="99"/>
      <c r="J143" s="99"/>
      <c r="K143" s="99"/>
      <c r="L143" s="99"/>
    </row>
    <row r="144" spans="1:12" s="100" customFormat="1" ht="18.75">
      <c r="A144" s="119"/>
      <c r="F144" s="99"/>
      <c r="G144" s="99"/>
      <c r="H144" s="99"/>
      <c r="I144" s="99"/>
      <c r="J144" s="99"/>
      <c r="K144" s="99"/>
      <c r="L144" s="99"/>
    </row>
    <row r="145" spans="1:12" s="100" customFormat="1" ht="18.75">
      <c r="A145" s="119"/>
      <c r="F145" s="99"/>
      <c r="G145" s="99"/>
      <c r="H145" s="99"/>
      <c r="I145" s="99"/>
      <c r="J145" s="99"/>
      <c r="K145" s="99"/>
      <c r="L145" s="99"/>
    </row>
    <row r="146" spans="1:12" s="100" customFormat="1" ht="18.75">
      <c r="A146" s="119"/>
      <c r="F146" s="99"/>
      <c r="G146" s="99"/>
      <c r="H146" s="99"/>
      <c r="I146" s="99"/>
      <c r="J146" s="99"/>
      <c r="K146" s="99"/>
      <c r="L146" s="99"/>
    </row>
    <row r="147" spans="1:12" s="100" customFormat="1" ht="18.75">
      <c r="A147" s="119"/>
      <c r="F147" s="99"/>
      <c r="G147" s="99"/>
      <c r="H147" s="99"/>
      <c r="I147" s="99"/>
      <c r="J147" s="99"/>
      <c r="K147" s="99"/>
      <c r="L147" s="99"/>
    </row>
    <row r="148" spans="1:12" s="100" customFormat="1" ht="18.75">
      <c r="A148" s="119"/>
      <c r="F148" s="99"/>
      <c r="G148" s="99"/>
      <c r="H148" s="99"/>
      <c r="I148" s="99"/>
      <c r="J148" s="99"/>
      <c r="K148" s="99"/>
      <c r="L148" s="99"/>
    </row>
    <row r="149" spans="1:12" s="100" customFormat="1" ht="18.75">
      <c r="A149" s="119"/>
      <c r="F149" s="99"/>
      <c r="G149" s="99"/>
      <c r="H149" s="99"/>
      <c r="I149" s="99"/>
      <c r="J149" s="99"/>
      <c r="K149" s="99"/>
      <c r="L149" s="99"/>
    </row>
    <row r="150" spans="1:12" s="100" customFormat="1" ht="18.75">
      <c r="A150" s="119"/>
      <c r="F150" s="99"/>
      <c r="G150" s="99"/>
      <c r="H150" s="99"/>
      <c r="I150" s="99"/>
      <c r="J150" s="99"/>
      <c r="K150" s="99"/>
      <c r="L150" s="99"/>
    </row>
    <row r="151" spans="1:12" s="100" customFormat="1" ht="18.75">
      <c r="A151" s="119"/>
      <c r="F151" s="99"/>
      <c r="G151" s="99"/>
      <c r="H151" s="99"/>
      <c r="I151" s="99"/>
      <c r="J151" s="99"/>
      <c r="K151" s="99"/>
      <c r="L151" s="99"/>
    </row>
    <row r="152" spans="1:12" s="100" customFormat="1" ht="18.75">
      <c r="A152" s="119"/>
      <c r="F152" s="99"/>
      <c r="G152" s="99"/>
      <c r="H152" s="99"/>
      <c r="I152" s="99"/>
      <c r="J152" s="99"/>
      <c r="K152" s="99"/>
      <c r="L152" s="99"/>
    </row>
    <row r="153" spans="1:12" s="100" customFormat="1" ht="18.75">
      <c r="A153" s="119"/>
      <c r="F153" s="99"/>
      <c r="G153" s="99"/>
      <c r="H153" s="99"/>
      <c r="I153" s="99"/>
      <c r="J153" s="99"/>
      <c r="K153" s="99"/>
      <c r="L153" s="99"/>
    </row>
    <row r="154" spans="1:12" s="100" customFormat="1" ht="18.75">
      <c r="A154" s="119"/>
      <c r="F154" s="99"/>
      <c r="G154" s="99"/>
      <c r="H154" s="99"/>
      <c r="I154" s="99"/>
      <c r="J154" s="99"/>
      <c r="K154" s="99"/>
      <c r="L154" s="99"/>
    </row>
    <row r="155" spans="1:12" s="100" customFormat="1" ht="18.75">
      <c r="A155" s="119"/>
      <c r="F155" s="99"/>
      <c r="G155" s="99"/>
      <c r="H155" s="99"/>
      <c r="I155" s="99"/>
      <c r="J155" s="99"/>
      <c r="K155" s="99"/>
      <c r="L155" s="99"/>
    </row>
    <row r="156" spans="1:12" s="100" customFormat="1" ht="18.75">
      <c r="A156" s="119"/>
      <c r="F156" s="99"/>
      <c r="G156" s="99"/>
      <c r="H156" s="99"/>
      <c r="I156" s="99"/>
      <c r="J156" s="99"/>
      <c r="K156" s="99"/>
      <c r="L156" s="99"/>
    </row>
    <row r="157" spans="1:12" s="100" customFormat="1" ht="18.75">
      <c r="A157" s="119"/>
      <c r="F157" s="99"/>
      <c r="G157" s="99"/>
      <c r="H157" s="99"/>
      <c r="I157" s="99"/>
      <c r="J157" s="99"/>
      <c r="K157" s="99"/>
      <c r="L157" s="99"/>
    </row>
    <row r="158" spans="1:12" s="100" customFormat="1" ht="18.75">
      <c r="A158" s="119"/>
      <c r="F158" s="99"/>
      <c r="G158" s="99"/>
      <c r="H158" s="99"/>
      <c r="I158" s="99"/>
      <c r="J158" s="99"/>
      <c r="K158" s="99"/>
      <c r="L158" s="99"/>
    </row>
    <row r="159" spans="1:12" s="100" customFormat="1" ht="18.75">
      <c r="A159" s="119"/>
      <c r="F159" s="99"/>
      <c r="G159" s="99"/>
      <c r="H159" s="99"/>
      <c r="I159" s="99"/>
      <c r="J159" s="99"/>
      <c r="K159" s="99"/>
      <c r="L159" s="99"/>
    </row>
    <row r="160" spans="1:12" s="100" customFormat="1" ht="18.75">
      <c r="A160" s="119"/>
      <c r="F160" s="99"/>
      <c r="G160" s="99"/>
      <c r="H160" s="99"/>
      <c r="I160" s="99"/>
      <c r="J160" s="99"/>
      <c r="K160" s="99"/>
      <c r="L160" s="99"/>
    </row>
    <row r="161" spans="1:12" s="100" customFormat="1" ht="18.75">
      <c r="A161" s="119"/>
      <c r="F161" s="99"/>
      <c r="G161" s="99"/>
      <c r="H161" s="99"/>
      <c r="I161" s="99"/>
      <c r="J161" s="99"/>
      <c r="K161" s="99"/>
      <c r="L161" s="99"/>
    </row>
    <row r="162" spans="1:12" s="100" customFormat="1" ht="18.75">
      <c r="A162" s="119"/>
      <c r="F162" s="99"/>
      <c r="G162" s="99"/>
      <c r="H162" s="99"/>
      <c r="I162" s="99"/>
      <c r="J162" s="99"/>
      <c r="K162" s="99"/>
      <c r="L162" s="99"/>
    </row>
    <row r="163" spans="1:12" s="100" customFormat="1" ht="18.75">
      <c r="A163" s="119"/>
      <c r="F163" s="99"/>
      <c r="G163" s="99"/>
      <c r="H163" s="99"/>
      <c r="I163" s="99"/>
      <c r="J163" s="99"/>
      <c r="K163" s="99"/>
      <c r="L163" s="99"/>
    </row>
    <row r="164" spans="1:12" s="100" customFormat="1" ht="18.75">
      <c r="A164" s="119"/>
      <c r="F164" s="99"/>
      <c r="G164" s="99"/>
      <c r="H164" s="99"/>
      <c r="I164" s="99"/>
      <c r="J164" s="99"/>
      <c r="K164" s="99"/>
      <c r="L164" s="99"/>
    </row>
    <row r="165" spans="1:12" s="100" customFormat="1" ht="18.75">
      <c r="A165" s="119"/>
      <c r="F165" s="99"/>
      <c r="G165" s="99"/>
      <c r="H165" s="99"/>
      <c r="I165" s="99"/>
      <c r="J165" s="99"/>
      <c r="K165" s="99"/>
      <c r="L165" s="99"/>
    </row>
    <row r="166" spans="1:12" s="100" customFormat="1" ht="18.75">
      <c r="A166" s="119"/>
      <c r="F166" s="99"/>
      <c r="G166" s="99"/>
      <c r="H166" s="99"/>
      <c r="I166" s="99"/>
      <c r="J166" s="99"/>
      <c r="K166" s="99"/>
      <c r="L166" s="99"/>
    </row>
    <row r="167" spans="1:12" s="100" customFormat="1" ht="18.75">
      <c r="A167" s="119"/>
      <c r="F167" s="99"/>
      <c r="G167" s="99"/>
      <c r="H167" s="99"/>
      <c r="I167" s="99"/>
      <c r="J167" s="99"/>
      <c r="K167" s="99"/>
      <c r="L167" s="99"/>
    </row>
  </sheetData>
  <sheetProtection selectLockedCells="1" selectUnlockedCells="1"/>
  <mergeCells count="10">
    <mergeCell ref="H38:J38"/>
    <mergeCell ref="H39:J39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80">
      <selection activeCell="A1" sqref="A1"/>
    </sheetView>
  </sheetViews>
  <sheetFormatPr defaultColWidth="11.57421875" defaultRowHeight="12.75"/>
  <cols>
    <col min="1" max="1" width="68.140625" style="0" customWidth="1"/>
    <col min="2" max="2" width="11.57421875" style="0" customWidth="1"/>
    <col min="3" max="3" width="13.00390625" style="0" customWidth="1"/>
    <col min="4" max="4" width="15.7109375" style="0" customWidth="1"/>
    <col min="5" max="5" width="17.421875" style="0" customWidth="1"/>
    <col min="6" max="6" width="13.57421875" style="0" customWidth="1"/>
  </cols>
  <sheetData>
    <row r="1" spans="1:10" ht="18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8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.75">
      <c r="A4" s="262" t="s">
        <v>44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8.7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23.25" customHeight="1">
      <c r="A6" s="272" t="s">
        <v>10</v>
      </c>
      <c r="B6" s="274" t="s">
        <v>258</v>
      </c>
      <c r="C6" s="274" t="s">
        <v>259</v>
      </c>
      <c r="D6" s="274" t="s">
        <v>59</v>
      </c>
      <c r="E6" s="257" t="s">
        <v>14</v>
      </c>
      <c r="F6" s="257" t="s">
        <v>15</v>
      </c>
      <c r="G6" s="257" t="s">
        <v>16</v>
      </c>
      <c r="H6" s="257"/>
      <c r="I6" s="257"/>
      <c r="J6" s="257"/>
    </row>
    <row r="7" spans="1:10" ht="64.5" customHeight="1">
      <c r="A7" s="272"/>
      <c r="B7" s="274"/>
      <c r="C7" s="274"/>
      <c r="D7" s="274"/>
      <c r="E7" s="257"/>
      <c r="F7" s="257"/>
      <c r="G7" s="9" t="s">
        <v>17</v>
      </c>
      <c r="H7" s="9" t="s">
        <v>18</v>
      </c>
      <c r="I7" s="9" t="s">
        <v>19</v>
      </c>
      <c r="J7" s="9" t="s">
        <v>20</v>
      </c>
    </row>
    <row r="8" spans="1:10" ht="23.2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23.25" customHeight="1">
      <c r="A9" s="273" t="s">
        <v>260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49.5" customHeight="1">
      <c r="A10" s="24" t="s">
        <v>261</v>
      </c>
      <c r="B10" s="7">
        <v>1200</v>
      </c>
      <c r="C10" s="29">
        <v>-2767.8</v>
      </c>
      <c r="D10" s="12">
        <v>0</v>
      </c>
      <c r="E10" s="12">
        <v>0.1</v>
      </c>
      <c r="F10" s="12">
        <f>Лист9!F127</f>
        <v>0</v>
      </c>
      <c r="G10" s="12">
        <f>Лист9!G127</f>
        <v>0</v>
      </c>
      <c r="H10" s="12">
        <f>Лист9!H127</f>
        <v>0</v>
      </c>
      <c r="I10" s="12">
        <f>Лист9!I127</f>
        <v>0</v>
      </c>
      <c r="J10" s="12">
        <f>Лист9!J127</f>
        <v>0</v>
      </c>
    </row>
    <row r="11" spans="1:10" ht="21" customHeight="1">
      <c r="A11" s="24" t="s">
        <v>262</v>
      </c>
      <c r="B11" s="121"/>
      <c r="C11" s="122"/>
      <c r="D11" s="123"/>
      <c r="E11" s="123"/>
      <c r="F11" s="123"/>
      <c r="G11" s="123"/>
      <c r="H11" s="123"/>
      <c r="I11" s="123"/>
      <c r="J11" s="123"/>
    </row>
    <row r="12" spans="1:10" ht="19.5" customHeight="1">
      <c r="A12" s="24" t="s">
        <v>263</v>
      </c>
      <c r="B12" s="7">
        <v>3000</v>
      </c>
      <c r="C12" s="29">
        <v>8886</v>
      </c>
      <c r="D12" s="12">
        <v>9269</v>
      </c>
      <c r="E12" s="12">
        <v>9363.5</v>
      </c>
      <c r="F12" s="12">
        <f>G12+H12+I12+J12</f>
        <v>11869</v>
      </c>
      <c r="G12" s="12">
        <v>2721.3</v>
      </c>
      <c r="H12" s="12">
        <v>2662.2</v>
      </c>
      <c r="I12" s="12">
        <v>3004.4</v>
      </c>
      <c r="J12" s="12">
        <v>3481.1</v>
      </c>
    </row>
    <row r="13" spans="1:10" ht="19.5" customHeight="1">
      <c r="A13" s="24" t="s">
        <v>264</v>
      </c>
      <c r="B13" s="7">
        <v>3010</v>
      </c>
      <c r="C13" s="29">
        <v>15939</v>
      </c>
      <c r="D13" s="12">
        <v>28612</v>
      </c>
      <c r="E13" s="12">
        <v>36384.9</v>
      </c>
      <c r="F13" s="12">
        <f>G13+H13+I13+J13</f>
        <v>43519</v>
      </c>
      <c r="G13" s="12">
        <v>11080.8</v>
      </c>
      <c r="H13" s="12">
        <v>10135.8</v>
      </c>
      <c r="I13" s="12">
        <v>10085.6</v>
      </c>
      <c r="J13" s="12">
        <v>12216.8</v>
      </c>
    </row>
    <row r="14" spans="1:10" ht="37.5" customHeight="1" hidden="1">
      <c r="A14" s="24" t="s">
        <v>265</v>
      </c>
      <c r="B14" s="7" t="s">
        <v>266</v>
      </c>
      <c r="C14" s="29"/>
      <c r="D14" s="12"/>
      <c r="E14" s="12"/>
      <c r="F14" s="12"/>
      <c r="G14" s="12"/>
      <c r="H14" s="12"/>
      <c r="I14" s="12"/>
      <c r="J14" s="12"/>
    </row>
    <row r="15" spans="1:10" ht="48" customHeight="1" hidden="1">
      <c r="A15" s="24" t="s">
        <v>267</v>
      </c>
      <c r="B15" s="7" t="s">
        <v>268</v>
      </c>
      <c r="C15" s="29"/>
      <c r="D15" s="12"/>
      <c r="E15" s="12"/>
      <c r="F15" s="12"/>
      <c r="G15" s="12"/>
      <c r="H15" s="12"/>
      <c r="I15" s="12"/>
      <c r="J15" s="12"/>
    </row>
    <row r="16" spans="1:10" ht="49.5" customHeight="1" hidden="1">
      <c r="A16" s="24" t="s">
        <v>269</v>
      </c>
      <c r="B16" s="7" t="s">
        <v>270</v>
      </c>
      <c r="C16" s="29"/>
      <c r="D16" s="12"/>
      <c r="E16" s="12"/>
      <c r="F16" s="12"/>
      <c r="G16" s="12"/>
      <c r="H16" s="12"/>
      <c r="I16" s="12"/>
      <c r="J16" s="12"/>
    </row>
    <row r="17" spans="1:10" ht="49.5" customHeight="1" hidden="1">
      <c r="A17" s="24" t="s">
        <v>271</v>
      </c>
      <c r="B17" s="7"/>
      <c r="C17" s="29"/>
      <c r="D17" s="12"/>
      <c r="E17" s="12"/>
      <c r="F17" s="12"/>
      <c r="G17" s="12"/>
      <c r="H17" s="12"/>
      <c r="I17" s="12"/>
      <c r="J17" s="12"/>
    </row>
    <row r="18" spans="1:10" ht="19.5" customHeight="1" hidden="1">
      <c r="A18" s="24" t="s">
        <v>272</v>
      </c>
      <c r="B18" s="7" t="s">
        <v>273</v>
      </c>
      <c r="C18" s="29"/>
      <c r="D18" s="12"/>
      <c r="E18" s="12"/>
      <c r="F18" s="12"/>
      <c r="G18" s="12"/>
      <c r="H18" s="12"/>
      <c r="I18" s="12"/>
      <c r="J18" s="12"/>
    </row>
    <row r="19" spans="1:10" ht="19.5" customHeight="1">
      <c r="A19" s="24" t="s">
        <v>274</v>
      </c>
      <c r="B19" s="7">
        <v>3011</v>
      </c>
      <c r="C19" s="29"/>
      <c r="D19" s="12"/>
      <c r="E19" s="12"/>
      <c r="F19" s="12"/>
      <c r="G19" s="12"/>
      <c r="H19" s="12"/>
      <c r="I19" s="12"/>
      <c r="J19" s="12"/>
    </row>
    <row r="20" spans="1:10" ht="19.5" customHeight="1">
      <c r="A20" s="24" t="s">
        <v>275</v>
      </c>
      <c r="B20" s="7">
        <v>3015</v>
      </c>
      <c r="C20" s="29"/>
      <c r="D20" s="12"/>
      <c r="E20" s="12"/>
      <c r="F20" s="12"/>
      <c r="G20" s="12"/>
      <c r="H20" s="12"/>
      <c r="I20" s="12"/>
      <c r="J20" s="12"/>
    </row>
    <row r="21" spans="1:10" ht="27" customHeight="1">
      <c r="A21" s="24" t="s">
        <v>276</v>
      </c>
      <c r="B21" s="7">
        <v>3020</v>
      </c>
      <c r="C21" s="29"/>
      <c r="D21" s="12"/>
      <c r="E21" s="12"/>
      <c r="F21" s="12"/>
      <c r="G21" s="12"/>
      <c r="H21" s="12"/>
      <c r="I21" s="12"/>
      <c r="J21" s="12"/>
    </row>
    <row r="22" spans="1:10" ht="35.25" customHeight="1">
      <c r="A22" s="24" t="s">
        <v>277</v>
      </c>
      <c r="B22" s="7">
        <v>3025</v>
      </c>
      <c r="C22" s="29"/>
      <c r="D22" s="12"/>
      <c r="E22" s="12"/>
      <c r="F22" s="12"/>
      <c r="G22" s="12"/>
      <c r="H22" s="12"/>
      <c r="I22" s="12"/>
      <c r="J22" s="12"/>
    </row>
    <row r="23" spans="1:10" ht="27" customHeight="1">
      <c r="A23" s="24" t="s">
        <v>278</v>
      </c>
      <c r="B23" s="7">
        <v>3035</v>
      </c>
      <c r="C23" s="29"/>
      <c r="D23" s="12"/>
      <c r="E23" s="12"/>
      <c r="F23" s="12"/>
      <c r="G23" s="12"/>
      <c r="H23" s="12"/>
      <c r="I23" s="12"/>
      <c r="J23" s="12"/>
    </row>
    <row r="24" spans="1:10" ht="27" customHeight="1">
      <c r="A24" s="24" t="s">
        <v>279</v>
      </c>
      <c r="B24" s="7">
        <v>3040</v>
      </c>
      <c r="C24" s="29"/>
      <c r="D24" s="12"/>
      <c r="E24" s="12"/>
      <c r="F24" s="12"/>
      <c r="G24" s="12"/>
      <c r="H24" s="12"/>
      <c r="I24" s="12"/>
      <c r="J24" s="12"/>
    </row>
    <row r="25" spans="1:10" ht="42" customHeight="1">
      <c r="A25" s="24" t="s">
        <v>280</v>
      </c>
      <c r="B25" s="7">
        <v>3045</v>
      </c>
      <c r="C25" s="29"/>
      <c r="D25" s="12"/>
      <c r="E25" s="12"/>
      <c r="F25" s="12"/>
      <c r="G25" s="12"/>
      <c r="H25" s="12"/>
      <c r="I25" s="12"/>
      <c r="J25" s="12"/>
    </row>
    <row r="26" spans="1:10" ht="27" customHeight="1">
      <c r="A26" s="24" t="s">
        <v>281</v>
      </c>
      <c r="B26" s="7">
        <v>3050</v>
      </c>
      <c r="C26" s="29"/>
      <c r="D26" s="12"/>
      <c r="E26" s="12"/>
      <c r="F26" s="12"/>
      <c r="G26" s="12"/>
      <c r="H26" s="12"/>
      <c r="I26" s="12"/>
      <c r="J26" s="12"/>
    </row>
    <row r="27" spans="1:10" ht="27" customHeight="1">
      <c r="A27" s="24" t="s">
        <v>282</v>
      </c>
      <c r="B27" s="7">
        <v>3055</v>
      </c>
      <c r="C27" s="29"/>
      <c r="D27" s="12"/>
      <c r="E27" s="12"/>
      <c r="F27" s="12"/>
      <c r="G27" s="12">
        <v>-210</v>
      </c>
      <c r="H27" s="12">
        <v>345</v>
      </c>
      <c r="I27" s="12">
        <v>-350</v>
      </c>
      <c r="J27" s="12">
        <v>-109</v>
      </c>
    </row>
    <row r="28" spans="1:10" ht="23.25" customHeight="1">
      <c r="A28" s="24" t="s">
        <v>283</v>
      </c>
      <c r="B28" s="7">
        <v>3095</v>
      </c>
      <c r="C28" s="29">
        <v>1781</v>
      </c>
      <c r="D28" s="12"/>
      <c r="E28" s="12"/>
      <c r="F28" s="12"/>
      <c r="G28" s="12"/>
      <c r="H28" s="12"/>
      <c r="I28" s="12"/>
      <c r="J28" s="12"/>
    </row>
    <row r="29" spans="1:10" ht="41.25" customHeight="1">
      <c r="A29" s="24" t="s">
        <v>284</v>
      </c>
      <c r="B29" s="7">
        <v>3100</v>
      </c>
      <c r="C29" s="29">
        <v>2771</v>
      </c>
      <c r="D29" s="12">
        <v>11792</v>
      </c>
      <c r="E29" s="12">
        <v>12268.5</v>
      </c>
      <c r="F29" s="12">
        <f>G29+H29+I29+J29</f>
        <v>19858.5</v>
      </c>
      <c r="G29" s="12">
        <v>5463</v>
      </c>
      <c r="H29" s="12">
        <v>4395.8</v>
      </c>
      <c r="I29" s="12">
        <v>3959.5</v>
      </c>
      <c r="J29" s="12">
        <v>6040.2</v>
      </c>
    </row>
    <row r="30" spans="1:10" ht="23.25" customHeight="1">
      <c r="A30" s="24" t="s">
        <v>285</v>
      </c>
      <c r="B30" s="7">
        <v>3105</v>
      </c>
      <c r="C30" s="29">
        <v>11965</v>
      </c>
      <c r="D30" s="12">
        <v>16310</v>
      </c>
      <c r="E30" s="12">
        <v>23905.6</v>
      </c>
      <c r="F30" s="12">
        <f>G30+H30+I30+J30</f>
        <v>25179.3</v>
      </c>
      <c r="G30" s="12">
        <v>5907</v>
      </c>
      <c r="H30" s="12">
        <v>5954.5</v>
      </c>
      <c r="I30" s="12">
        <v>6469.8</v>
      </c>
      <c r="J30" s="12">
        <v>6848</v>
      </c>
    </row>
    <row r="31" spans="1:10" ht="23.25" customHeight="1">
      <c r="A31" s="24" t="s">
        <v>286</v>
      </c>
      <c r="B31" s="7">
        <v>3110</v>
      </c>
      <c r="C31" s="29">
        <v>6535</v>
      </c>
      <c r="D31" s="12">
        <v>6997</v>
      </c>
      <c r="E31" s="12">
        <v>5259.2</v>
      </c>
      <c r="F31" s="12">
        <f>G31+H31+I31+J31</f>
        <v>5539.4</v>
      </c>
      <c r="G31" s="12">
        <v>1299.6</v>
      </c>
      <c r="H31" s="12">
        <v>1310</v>
      </c>
      <c r="I31" s="12">
        <v>1423.3</v>
      </c>
      <c r="J31" s="12">
        <v>1506.5</v>
      </c>
    </row>
    <row r="32" spans="1:10" ht="23.25" customHeight="1">
      <c r="A32" s="24" t="s">
        <v>287</v>
      </c>
      <c r="B32" s="7">
        <v>3115</v>
      </c>
      <c r="C32" s="29">
        <v>2444</v>
      </c>
      <c r="D32" s="12">
        <v>2692</v>
      </c>
      <c r="E32" s="12"/>
      <c r="F32" s="12"/>
      <c r="G32" s="12"/>
      <c r="H32" s="12"/>
      <c r="I32" s="12"/>
      <c r="J32" s="12"/>
    </row>
    <row r="33" spans="1:10" ht="37.5" customHeight="1">
      <c r="A33" s="24" t="s">
        <v>288</v>
      </c>
      <c r="B33" s="7">
        <v>3116</v>
      </c>
      <c r="C33" s="29"/>
      <c r="D33" s="12">
        <v>8</v>
      </c>
      <c r="E33" s="12"/>
      <c r="F33" s="12"/>
      <c r="G33" s="12"/>
      <c r="H33" s="12"/>
      <c r="I33" s="12"/>
      <c r="J33" s="12"/>
    </row>
    <row r="34" spans="1:10" ht="37.5" customHeight="1">
      <c r="A34" s="24" t="s">
        <v>289</v>
      </c>
      <c r="B34" s="7">
        <v>3117</v>
      </c>
      <c r="C34" s="29">
        <v>235</v>
      </c>
      <c r="D34" s="12">
        <v>161</v>
      </c>
      <c r="E34" s="12">
        <v>261.3</v>
      </c>
      <c r="F34" s="12">
        <f>G34+H34+I34+J34</f>
        <v>171.1</v>
      </c>
      <c r="G34" s="12">
        <v>55.7</v>
      </c>
      <c r="H34" s="12">
        <v>40.9</v>
      </c>
      <c r="I34" s="12">
        <v>39.9</v>
      </c>
      <c r="J34" s="12">
        <v>34.6</v>
      </c>
    </row>
    <row r="35" spans="1:10" ht="35.25" customHeight="1">
      <c r="A35" s="24" t="s">
        <v>290</v>
      </c>
      <c r="B35" s="7">
        <v>3118</v>
      </c>
      <c r="C35" s="29">
        <v>2209</v>
      </c>
      <c r="D35" s="12"/>
      <c r="E35" s="12">
        <v>144.7</v>
      </c>
      <c r="F35" s="12">
        <f>G35+H35+I35+J35</f>
        <v>144.7</v>
      </c>
      <c r="G35" s="12">
        <v>36.1</v>
      </c>
      <c r="H35" s="12">
        <v>36</v>
      </c>
      <c r="I35" s="12">
        <v>36.3</v>
      </c>
      <c r="J35" s="12">
        <v>36.3</v>
      </c>
    </row>
    <row r="36" spans="1:10" ht="22.5" customHeight="1">
      <c r="A36" s="24" t="s">
        <v>291</v>
      </c>
      <c r="B36" s="7">
        <v>3135</v>
      </c>
      <c r="C36" s="29"/>
      <c r="D36" s="12"/>
      <c r="E36" s="12"/>
      <c r="F36" s="12"/>
      <c r="G36" s="12"/>
      <c r="H36" s="12"/>
      <c r="I36" s="12"/>
      <c r="J36" s="12"/>
    </row>
    <row r="37" spans="1:10" ht="23.25" customHeight="1">
      <c r="A37" s="24" t="s">
        <v>292</v>
      </c>
      <c r="B37" s="7">
        <v>3140</v>
      </c>
      <c r="C37" s="29">
        <v>948</v>
      </c>
      <c r="D37" s="12"/>
      <c r="E37" s="12"/>
      <c r="F37" s="12"/>
      <c r="G37" s="12"/>
      <c r="H37" s="12"/>
      <c r="I37" s="12"/>
      <c r="J37" s="12"/>
    </row>
    <row r="38" spans="1:10" ht="23.25" customHeight="1">
      <c r="A38" s="24" t="s">
        <v>293</v>
      </c>
      <c r="B38" s="7">
        <v>3145</v>
      </c>
      <c r="C38" s="29">
        <v>1782</v>
      </c>
      <c r="D38" s="12"/>
      <c r="E38" s="12">
        <v>4303</v>
      </c>
      <c r="F38" s="12">
        <f>G38+H38+I38+J38</f>
        <v>4802.9</v>
      </c>
      <c r="G38" s="12">
        <v>1128.9</v>
      </c>
      <c r="H38" s="12">
        <v>1137.6</v>
      </c>
      <c r="I38" s="12">
        <v>1233.2</v>
      </c>
      <c r="J38" s="12">
        <v>1303.2</v>
      </c>
    </row>
    <row r="39" spans="1:10" ht="39.75" customHeight="1">
      <c r="A39" s="24" t="s">
        <v>294</v>
      </c>
      <c r="B39" s="7">
        <v>3150</v>
      </c>
      <c r="C39" s="29"/>
      <c r="D39" s="12"/>
      <c r="E39" s="12"/>
      <c r="F39" s="12"/>
      <c r="G39" s="12"/>
      <c r="H39" s="12"/>
      <c r="I39" s="12"/>
      <c r="J39" s="12"/>
    </row>
    <row r="40" spans="1:10" ht="23.25" customHeight="1">
      <c r="A40" s="24" t="s">
        <v>295</v>
      </c>
      <c r="B40" s="7">
        <v>3155</v>
      </c>
      <c r="C40" s="29"/>
      <c r="D40" s="12"/>
      <c r="E40" s="12"/>
      <c r="F40" s="12"/>
      <c r="G40" s="12"/>
      <c r="H40" s="12"/>
      <c r="I40" s="12"/>
      <c r="J40" s="12"/>
    </row>
    <row r="41" spans="1:10" ht="23.25" customHeight="1">
      <c r="A41" s="24" t="s">
        <v>296</v>
      </c>
      <c r="B41" s="7">
        <v>3190</v>
      </c>
      <c r="C41" s="29">
        <v>95</v>
      </c>
      <c r="D41" s="12"/>
      <c r="E41" s="12"/>
      <c r="F41" s="12"/>
      <c r="G41" s="12"/>
      <c r="H41" s="12"/>
      <c r="I41" s="12"/>
      <c r="J41" s="12"/>
    </row>
    <row r="42" spans="1:10" ht="39" customHeight="1" hidden="1">
      <c r="A42" s="104" t="s">
        <v>297</v>
      </c>
      <c r="B42" s="7">
        <v>3040</v>
      </c>
      <c r="C42" s="29"/>
      <c r="D42" s="12"/>
      <c r="E42" s="12"/>
      <c r="F42" s="12"/>
      <c r="G42" s="12"/>
      <c r="H42" s="12"/>
      <c r="I42" s="12"/>
      <c r="J42" s="12"/>
    </row>
    <row r="43" spans="1:10" ht="37.5" customHeight="1" hidden="1">
      <c r="A43" s="24" t="s">
        <v>298</v>
      </c>
      <c r="B43" s="7">
        <v>3050</v>
      </c>
      <c r="C43" s="29"/>
      <c r="D43" s="12"/>
      <c r="E43" s="12"/>
      <c r="F43" s="12"/>
      <c r="G43" s="12"/>
      <c r="H43" s="12"/>
      <c r="I43" s="12"/>
      <c r="J43" s="12"/>
    </row>
    <row r="44" spans="1:10" ht="36.75" customHeight="1" hidden="1">
      <c r="A44" s="24" t="s">
        <v>299</v>
      </c>
      <c r="B44" s="7">
        <v>3060</v>
      </c>
      <c r="C44" s="29"/>
      <c r="D44" s="12"/>
      <c r="E44" s="12"/>
      <c r="F44" s="12"/>
      <c r="G44" s="12"/>
      <c r="H44" s="12"/>
      <c r="I44" s="12"/>
      <c r="J44" s="12"/>
    </row>
    <row r="45" spans="1:10" ht="33" customHeight="1" hidden="1">
      <c r="A45" s="104" t="s">
        <v>300</v>
      </c>
      <c r="B45" s="7">
        <v>3070</v>
      </c>
      <c r="C45" s="29"/>
      <c r="D45" s="12"/>
      <c r="E45" s="12"/>
      <c r="F45" s="12"/>
      <c r="G45" s="12"/>
      <c r="H45" s="12"/>
      <c r="I45" s="12"/>
      <c r="J45" s="12"/>
    </row>
    <row r="46" spans="1:10" ht="27.75" customHeight="1" hidden="1">
      <c r="A46" s="24" t="s">
        <v>301</v>
      </c>
      <c r="B46" s="7">
        <v>3080</v>
      </c>
      <c r="C46" s="29"/>
      <c r="D46" s="12"/>
      <c r="E46" s="12"/>
      <c r="F46" s="12"/>
      <c r="G46" s="12"/>
      <c r="H46" s="12"/>
      <c r="I46" s="12"/>
      <c r="J46" s="12"/>
    </row>
    <row r="47" spans="1:10" ht="37.5" customHeight="1">
      <c r="A47" s="124" t="s">
        <v>302</v>
      </c>
      <c r="B47" s="7">
        <v>3195</v>
      </c>
      <c r="C47" s="29">
        <v>66</v>
      </c>
      <c r="D47" s="12">
        <f>(D12+D13+D28)-(D29+D30+D31+D32+D38+D41)</f>
        <v>90</v>
      </c>
      <c r="E47" s="12">
        <v>12.1</v>
      </c>
      <c r="F47" s="12">
        <f>(F12+F13+F28)-(F29+F30+F31+F32+F37+F38+F41)</f>
        <v>7.899999999994179</v>
      </c>
      <c r="G47" s="12">
        <f>(G12+G13+G28)-(G29+G30+G31+G32+G37+G38+G41)</f>
        <v>3.599999999998545</v>
      </c>
      <c r="H47" s="12">
        <f>(H12+H13+H28)-(H29+H30+H31+H32+H37+H38+H41)</f>
        <v>0.1000000000003638</v>
      </c>
      <c r="I47" s="12">
        <f>(I12+I13+I28)-(I29+I30+I31+I32+I37+I38+I41)</f>
        <v>4.200000000000728</v>
      </c>
      <c r="J47" s="12">
        <f>(J12+J13+J28)-(J29+J30+J31+J32+J37+J38+J41)</f>
        <v>0</v>
      </c>
    </row>
    <row r="48" spans="1:10" ht="29.25" customHeight="1">
      <c r="A48" s="273" t="s">
        <v>303</v>
      </c>
      <c r="B48" s="273"/>
      <c r="C48" s="273"/>
      <c r="D48" s="273"/>
      <c r="E48" s="273"/>
      <c r="F48" s="273"/>
      <c r="G48" s="273"/>
      <c r="H48" s="273"/>
      <c r="I48" s="273"/>
      <c r="J48" s="273"/>
    </row>
    <row r="49" spans="1:10" ht="27.75" customHeight="1">
      <c r="A49" s="104" t="s">
        <v>304</v>
      </c>
      <c r="B49" s="7"/>
      <c r="C49" s="29"/>
      <c r="D49" s="12"/>
      <c r="E49" s="12"/>
      <c r="F49" s="12"/>
      <c r="G49" s="12"/>
      <c r="H49" s="12"/>
      <c r="I49" s="12"/>
      <c r="J49" s="12"/>
    </row>
    <row r="50" spans="1:10" ht="24.75" customHeight="1">
      <c r="A50" s="109" t="s">
        <v>305</v>
      </c>
      <c r="B50" s="7">
        <v>3200</v>
      </c>
      <c r="C50" s="29"/>
      <c r="D50" s="30"/>
      <c r="E50" s="30"/>
      <c r="F50" s="30"/>
      <c r="G50" s="30"/>
      <c r="H50" s="30"/>
      <c r="I50" s="30"/>
      <c r="J50" s="30"/>
    </row>
    <row r="51" spans="1:10" ht="25.5" customHeight="1">
      <c r="A51" s="109" t="s">
        <v>306</v>
      </c>
      <c r="B51" s="7">
        <v>3210</v>
      </c>
      <c r="C51" s="29"/>
      <c r="D51" s="30"/>
      <c r="E51" s="30"/>
      <c r="F51" s="30"/>
      <c r="G51" s="30"/>
      <c r="H51" s="30"/>
      <c r="I51" s="30"/>
      <c r="J51" s="30"/>
    </row>
    <row r="52" spans="1:10" ht="21" customHeight="1">
      <c r="A52" s="109" t="s">
        <v>307</v>
      </c>
      <c r="B52" s="7">
        <v>3220</v>
      </c>
      <c r="C52" s="29"/>
      <c r="D52" s="30"/>
      <c r="E52" s="30"/>
      <c r="F52" s="30"/>
      <c r="G52" s="30"/>
      <c r="H52" s="30"/>
      <c r="I52" s="30"/>
      <c r="J52" s="30"/>
    </row>
    <row r="53" spans="1:10" ht="21" customHeight="1">
      <c r="A53" s="24" t="s">
        <v>308</v>
      </c>
      <c r="B53" s="7"/>
      <c r="C53" s="29"/>
      <c r="D53" s="12"/>
      <c r="E53" s="12"/>
      <c r="F53" s="12"/>
      <c r="G53" s="12"/>
      <c r="H53" s="12"/>
      <c r="I53" s="12"/>
      <c r="J53" s="12"/>
    </row>
    <row r="54" spans="1:10" ht="19.5" customHeight="1">
      <c r="A54" s="109" t="s">
        <v>309</v>
      </c>
      <c r="B54" s="7">
        <v>3230</v>
      </c>
      <c r="C54" s="29"/>
      <c r="D54" s="30"/>
      <c r="E54" s="30"/>
      <c r="F54" s="30"/>
      <c r="G54" s="30"/>
      <c r="H54" s="30"/>
      <c r="I54" s="30"/>
      <c r="J54" s="30"/>
    </row>
    <row r="55" spans="1:10" ht="22.5" customHeight="1">
      <c r="A55" s="109" t="s">
        <v>310</v>
      </c>
      <c r="B55" s="7">
        <v>3240</v>
      </c>
      <c r="C55" s="29"/>
      <c r="D55" s="30"/>
      <c r="E55" s="30"/>
      <c r="F55" s="30"/>
      <c r="G55" s="30"/>
      <c r="H55" s="30"/>
      <c r="I55" s="30"/>
      <c r="J55" s="30"/>
    </row>
    <row r="56" spans="1:10" ht="24.75" customHeight="1">
      <c r="A56" s="24" t="s">
        <v>311</v>
      </c>
      <c r="B56" s="7">
        <v>3250</v>
      </c>
      <c r="C56" s="29"/>
      <c r="D56" s="30"/>
      <c r="E56" s="30"/>
      <c r="F56" s="30"/>
      <c r="G56" s="30"/>
      <c r="H56" s="30"/>
      <c r="I56" s="30"/>
      <c r="J56" s="30"/>
    </row>
    <row r="57" spans="1:10" ht="24.75" customHeight="1">
      <c r="A57" s="109" t="s">
        <v>312</v>
      </c>
      <c r="B57" s="7">
        <v>3260</v>
      </c>
      <c r="C57" s="29"/>
      <c r="D57" s="30"/>
      <c r="E57" s="30"/>
      <c r="F57" s="30"/>
      <c r="G57" s="30"/>
      <c r="H57" s="30"/>
      <c r="I57" s="30"/>
      <c r="J57" s="30"/>
    </row>
    <row r="58" spans="1:10" ht="23.25" customHeight="1">
      <c r="A58" s="104" t="s">
        <v>313</v>
      </c>
      <c r="B58" s="7"/>
      <c r="C58" s="29"/>
      <c r="D58" s="12"/>
      <c r="E58" s="12"/>
      <c r="F58" s="12"/>
      <c r="G58" s="12"/>
      <c r="H58" s="12"/>
      <c r="I58" s="12"/>
      <c r="J58" s="12"/>
    </row>
    <row r="59" spans="1:10" ht="27.75" customHeight="1">
      <c r="A59" s="109" t="s">
        <v>314</v>
      </c>
      <c r="B59" s="7">
        <v>3270</v>
      </c>
      <c r="C59" s="29"/>
      <c r="D59" s="30"/>
      <c r="E59" s="30"/>
      <c r="F59" s="30"/>
      <c r="G59" s="30"/>
      <c r="H59" s="30"/>
      <c r="I59" s="30"/>
      <c r="J59" s="30"/>
    </row>
    <row r="60" spans="1:10" ht="27.75" customHeight="1">
      <c r="A60" s="109" t="s">
        <v>315</v>
      </c>
      <c r="B60" s="7">
        <v>3280</v>
      </c>
      <c r="C60" s="29"/>
      <c r="D60" s="30"/>
      <c r="E60" s="30"/>
      <c r="F60" s="30"/>
      <c r="G60" s="30"/>
      <c r="H60" s="30"/>
      <c r="I60" s="30"/>
      <c r="J60" s="30"/>
    </row>
    <row r="61" spans="1:10" ht="43.5" customHeight="1">
      <c r="A61" s="109" t="s">
        <v>316</v>
      </c>
      <c r="B61" s="7">
        <v>3290</v>
      </c>
      <c r="C61" s="29"/>
      <c r="D61" s="30"/>
      <c r="E61" s="30"/>
      <c r="F61" s="30"/>
      <c r="G61" s="30"/>
      <c r="H61" s="30"/>
      <c r="I61" s="30"/>
      <c r="J61" s="30"/>
    </row>
    <row r="62" spans="1:10" ht="27.75" customHeight="1">
      <c r="A62" s="109" t="s">
        <v>317</v>
      </c>
      <c r="B62" s="7">
        <v>3300</v>
      </c>
      <c r="C62" s="29"/>
      <c r="D62" s="125"/>
      <c r="E62" s="125"/>
      <c r="F62" s="30"/>
      <c r="G62" s="30"/>
      <c r="H62" s="30"/>
      <c r="I62" s="30"/>
      <c r="J62" s="30"/>
    </row>
    <row r="63" spans="1:10" ht="27.75" customHeight="1">
      <c r="A63" s="109" t="s">
        <v>318</v>
      </c>
      <c r="B63" s="7">
        <v>3310</v>
      </c>
      <c r="C63" s="29"/>
      <c r="D63" s="30"/>
      <c r="E63" s="30"/>
      <c r="F63" s="30"/>
      <c r="G63" s="30"/>
      <c r="H63" s="30"/>
      <c r="I63" s="30"/>
      <c r="J63" s="30"/>
    </row>
    <row r="64" spans="1:10" ht="29.25" customHeight="1">
      <c r="A64" s="104" t="s">
        <v>319</v>
      </c>
      <c r="B64" s="7">
        <v>3320</v>
      </c>
      <c r="C64" s="29"/>
      <c r="D64" s="30"/>
      <c r="E64" s="30"/>
      <c r="F64" s="30"/>
      <c r="G64" s="30"/>
      <c r="H64" s="30"/>
      <c r="I64" s="30"/>
      <c r="J64" s="30"/>
    </row>
    <row r="65" spans="1:10" ht="23.25" customHeight="1">
      <c r="A65" s="273" t="s">
        <v>320</v>
      </c>
      <c r="B65" s="273"/>
      <c r="C65" s="273"/>
      <c r="D65" s="273"/>
      <c r="E65" s="273"/>
      <c r="F65" s="273"/>
      <c r="G65" s="273"/>
      <c r="H65" s="273"/>
      <c r="I65" s="273"/>
      <c r="J65" s="273"/>
    </row>
    <row r="66" spans="1:10" ht="25.5" customHeight="1">
      <c r="A66" s="104" t="s">
        <v>321</v>
      </c>
      <c r="B66" s="7"/>
      <c r="C66" s="29"/>
      <c r="D66" s="123"/>
      <c r="E66" s="123"/>
      <c r="F66" s="123"/>
      <c r="G66" s="123"/>
      <c r="H66" s="123"/>
      <c r="I66" s="123"/>
      <c r="J66" s="123"/>
    </row>
    <row r="67" spans="1:10" ht="27.75" customHeight="1">
      <c r="A67" s="24" t="s">
        <v>322</v>
      </c>
      <c r="B67" s="7">
        <v>3400</v>
      </c>
      <c r="C67" s="29"/>
      <c r="D67" s="12"/>
      <c r="E67" s="12"/>
      <c r="F67" s="12"/>
      <c r="G67" s="12"/>
      <c r="H67" s="12"/>
      <c r="I67" s="12"/>
      <c r="J67" s="12"/>
    </row>
    <row r="68" spans="1:10" ht="42" customHeight="1">
      <c r="A68" s="109" t="s">
        <v>323</v>
      </c>
      <c r="B68" s="6"/>
      <c r="C68" s="126"/>
      <c r="D68" s="12">
        <v>347</v>
      </c>
      <c r="E68" s="12"/>
      <c r="F68" s="123"/>
      <c r="G68" s="123"/>
      <c r="H68" s="123"/>
      <c r="I68" s="123"/>
      <c r="J68" s="123"/>
    </row>
    <row r="69" spans="1:10" ht="18.75">
      <c r="A69" s="109" t="s">
        <v>324</v>
      </c>
      <c r="B69" s="7">
        <v>3410</v>
      </c>
      <c r="C69" s="29"/>
      <c r="D69" s="12">
        <v>347</v>
      </c>
      <c r="E69" s="12"/>
      <c r="F69" s="12"/>
      <c r="G69" s="12"/>
      <c r="H69" s="12"/>
      <c r="I69" s="12"/>
      <c r="J69" s="12"/>
    </row>
    <row r="70" spans="1:10" ht="18.75">
      <c r="A70" s="109" t="s">
        <v>325</v>
      </c>
      <c r="B70" s="7">
        <v>3420</v>
      </c>
      <c r="C70" s="29"/>
      <c r="D70" s="12"/>
      <c r="E70" s="12"/>
      <c r="F70" s="12"/>
      <c r="G70" s="12"/>
      <c r="H70" s="12"/>
      <c r="I70" s="12"/>
      <c r="J70" s="12"/>
    </row>
    <row r="71" spans="1:10" ht="18.75">
      <c r="A71" s="109" t="s">
        <v>326</v>
      </c>
      <c r="B71" s="7">
        <v>3430</v>
      </c>
      <c r="C71" s="29"/>
      <c r="D71" s="12"/>
      <c r="E71" s="12"/>
      <c r="F71" s="12"/>
      <c r="G71" s="12"/>
      <c r="H71" s="12"/>
      <c r="I71" s="12"/>
      <c r="J71" s="12"/>
    </row>
    <row r="72" spans="1:10" ht="39.75" customHeight="1">
      <c r="A72" s="109" t="s">
        <v>327</v>
      </c>
      <c r="B72" s="7"/>
      <c r="C72" s="29"/>
      <c r="D72" s="123"/>
      <c r="E72" s="123"/>
      <c r="F72" s="123"/>
      <c r="G72" s="123"/>
      <c r="H72" s="123"/>
      <c r="I72" s="123"/>
      <c r="J72" s="123"/>
    </row>
    <row r="73" spans="1:10" ht="18.75">
      <c r="A73" s="109" t="s">
        <v>324</v>
      </c>
      <c r="B73" s="7">
        <v>3440</v>
      </c>
      <c r="C73" s="29"/>
      <c r="D73" s="12"/>
      <c r="E73" s="12"/>
      <c r="F73" s="12"/>
      <c r="G73" s="12"/>
      <c r="H73" s="12"/>
      <c r="I73" s="12"/>
      <c r="J73" s="12"/>
    </row>
    <row r="74" spans="1:10" ht="18.75">
      <c r="A74" s="109" t="s">
        <v>325</v>
      </c>
      <c r="B74" s="7">
        <v>3450</v>
      </c>
      <c r="C74" s="29"/>
      <c r="D74" s="12"/>
      <c r="E74" s="12"/>
      <c r="F74" s="12"/>
      <c r="G74" s="12"/>
      <c r="H74" s="12"/>
      <c r="I74" s="12"/>
      <c r="J74" s="12"/>
    </row>
    <row r="75" spans="1:10" ht="18.75">
      <c r="A75" s="109" t="s">
        <v>326</v>
      </c>
      <c r="B75" s="7">
        <v>3460</v>
      </c>
      <c r="C75" s="29"/>
      <c r="D75" s="12"/>
      <c r="E75" s="12"/>
      <c r="F75" s="12"/>
      <c r="G75" s="12"/>
      <c r="H75" s="12"/>
      <c r="I75" s="12"/>
      <c r="J75" s="12"/>
    </row>
    <row r="76" spans="1:10" ht="25.5" customHeight="1">
      <c r="A76" s="109" t="s">
        <v>328</v>
      </c>
      <c r="B76" s="7">
        <v>3470</v>
      </c>
      <c r="C76" s="29"/>
      <c r="D76" s="12"/>
      <c r="E76" s="12"/>
      <c r="F76" s="12"/>
      <c r="G76" s="12"/>
      <c r="H76" s="12"/>
      <c r="I76" s="12"/>
      <c r="J76" s="12"/>
    </row>
    <row r="77" spans="1:10" ht="25.5" customHeight="1">
      <c r="A77" s="109" t="s">
        <v>312</v>
      </c>
      <c r="B77" s="7">
        <v>3480</v>
      </c>
      <c r="C77" s="29"/>
      <c r="D77" s="12"/>
      <c r="E77" s="12"/>
      <c r="F77" s="12"/>
      <c r="G77" s="12"/>
      <c r="H77" s="12"/>
      <c r="I77" s="12"/>
      <c r="J77" s="12"/>
    </row>
    <row r="78" spans="1:10" ht="18.75">
      <c r="A78" s="104" t="s">
        <v>313</v>
      </c>
      <c r="B78" s="7"/>
      <c r="C78" s="29"/>
      <c r="D78" s="123"/>
      <c r="E78" s="123"/>
      <c r="F78" s="123"/>
      <c r="G78" s="123"/>
      <c r="H78" s="123"/>
      <c r="I78" s="123"/>
      <c r="J78" s="123"/>
    </row>
    <row r="79" spans="1:10" ht="50.25" customHeight="1">
      <c r="A79" s="109" t="s">
        <v>329</v>
      </c>
      <c r="B79" s="7">
        <v>3490</v>
      </c>
      <c r="C79" s="29"/>
      <c r="D79" s="12"/>
      <c r="E79" s="12"/>
      <c r="F79" s="12"/>
      <c r="G79" s="12"/>
      <c r="H79" s="12"/>
      <c r="I79" s="12"/>
      <c r="J79" s="12"/>
    </row>
    <row r="80" spans="1:10" ht="37.5" customHeight="1">
      <c r="A80" s="109" t="s">
        <v>330</v>
      </c>
      <c r="B80" s="7">
        <v>3500</v>
      </c>
      <c r="C80" s="29"/>
      <c r="D80" s="12"/>
      <c r="E80" s="12"/>
      <c r="F80" s="12"/>
      <c r="G80" s="12"/>
      <c r="H80" s="12"/>
      <c r="I80" s="12"/>
      <c r="J80" s="12"/>
    </row>
    <row r="81" spans="1:10" ht="37.5" customHeight="1">
      <c r="A81" s="109" t="s">
        <v>331</v>
      </c>
      <c r="B81" s="7"/>
      <c r="C81" s="29"/>
      <c r="D81" s="12">
        <v>347</v>
      </c>
      <c r="E81" s="12"/>
      <c r="F81" s="123"/>
      <c r="G81" s="123"/>
      <c r="H81" s="123"/>
      <c r="I81" s="123"/>
      <c r="J81" s="123"/>
    </row>
    <row r="82" spans="1:10" ht="18.75">
      <c r="A82" s="109" t="s">
        <v>324</v>
      </c>
      <c r="B82" s="7">
        <v>3510</v>
      </c>
      <c r="C82" s="29"/>
      <c r="D82" s="12">
        <v>347</v>
      </c>
      <c r="E82" s="12"/>
      <c r="F82" s="12"/>
      <c r="G82" s="12"/>
      <c r="H82" s="12"/>
      <c r="I82" s="12"/>
      <c r="J82" s="12"/>
    </row>
    <row r="83" spans="1:10" ht="18.75">
      <c r="A83" s="109" t="s">
        <v>325</v>
      </c>
      <c r="B83" s="7">
        <v>3520</v>
      </c>
      <c r="C83" s="29"/>
      <c r="D83" s="12"/>
      <c r="E83" s="12"/>
      <c r="F83" s="12"/>
      <c r="G83" s="12"/>
      <c r="H83" s="12"/>
      <c r="I83" s="12"/>
      <c r="J83" s="12"/>
    </row>
    <row r="84" spans="1:10" ht="18.75">
      <c r="A84" s="109" t="s">
        <v>326</v>
      </c>
      <c r="B84" s="7">
        <v>3530</v>
      </c>
      <c r="C84" s="29"/>
      <c r="D84" s="12"/>
      <c r="E84" s="12"/>
      <c r="F84" s="12"/>
      <c r="G84" s="12"/>
      <c r="H84" s="12"/>
      <c r="I84" s="12"/>
      <c r="J84" s="12"/>
    </row>
    <row r="85" spans="1:10" ht="33.75" customHeight="1">
      <c r="A85" s="109" t="s">
        <v>332</v>
      </c>
      <c r="B85" s="7"/>
      <c r="C85" s="29"/>
      <c r="D85" s="123"/>
      <c r="E85" s="123"/>
      <c r="F85" s="123"/>
      <c r="G85" s="123"/>
      <c r="H85" s="123"/>
      <c r="I85" s="123"/>
      <c r="J85" s="123"/>
    </row>
    <row r="86" spans="1:10" ht="18.75">
      <c r="A86" s="109" t="s">
        <v>324</v>
      </c>
      <c r="B86" s="7">
        <v>3540</v>
      </c>
      <c r="C86" s="29"/>
      <c r="D86" s="12"/>
      <c r="E86" s="12"/>
      <c r="F86" s="12"/>
      <c r="G86" s="12"/>
      <c r="H86" s="12"/>
      <c r="I86" s="12"/>
      <c r="J86" s="12"/>
    </row>
    <row r="87" spans="1:10" ht="18.75">
      <c r="A87" s="109" t="s">
        <v>325</v>
      </c>
      <c r="B87" s="7">
        <v>3550</v>
      </c>
      <c r="C87" s="29"/>
      <c r="D87" s="12"/>
      <c r="E87" s="12"/>
      <c r="F87" s="12"/>
      <c r="G87" s="12"/>
      <c r="H87" s="12"/>
      <c r="I87" s="12"/>
      <c r="J87" s="12"/>
    </row>
    <row r="88" spans="1:10" ht="18.75">
      <c r="A88" s="109" t="s">
        <v>326</v>
      </c>
      <c r="B88" s="7">
        <v>3560</v>
      </c>
      <c r="C88" s="29"/>
      <c r="D88" s="12"/>
      <c r="E88" s="12"/>
      <c r="F88" s="12"/>
      <c r="G88" s="12"/>
      <c r="H88" s="12"/>
      <c r="I88" s="12"/>
      <c r="J88" s="12"/>
    </row>
    <row r="89" spans="1:10" ht="22.5" customHeight="1">
      <c r="A89" s="109" t="s">
        <v>333</v>
      </c>
      <c r="B89" s="7">
        <v>3570</v>
      </c>
      <c r="C89" s="29">
        <v>61</v>
      </c>
      <c r="D89" s="12">
        <v>28</v>
      </c>
      <c r="E89" s="12"/>
      <c r="F89" s="12"/>
      <c r="G89" s="12"/>
      <c r="H89" s="12"/>
      <c r="I89" s="12"/>
      <c r="J89" s="12"/>
    </row>
    <row r="90" spans="1:10" ht="27" customHeight="1">
      <c r="A90" s="104" t="s">
        <v>334</v>
      </c>
      <c r="B90" s="7">
        <v>3580</v>
      </c>
      <c r="C90" s="29"/>
      <c r="D90" s="12">
        <v>-28</v>
      </c>
      <c r="E90" s="12"/>
      <c r="F90" s="12"/>
      <c r="G90" s="12"/>
      <c r="H90" s="12"/>
      <c r="I90" s="12"/>
      <c r="J90" s="12"/>
    </row>
    <row r="91" spans="1:10" ht="25.5" customHeight="1">
      <c r="A91" s="109" t="s">
        <v>335</v>
      </c>
      <c r="B91" s="7"/>
      <c r="C91" s="29"/>
      <c r="D91" s="123"/>
      <c r="E91" s="123"/>
      <c r="F91" s="123"/>
      <c r="G91" s="123"/>
      <c r="H91" s="123"/>
      <c r="I91" s="123"/>
      <c r="J91" s="123"/>
    </row>
    <row r="92" spans="1:10" ht="27.75" customHeight="1">
      <c r="A92" s="127" t="s">
        <v>336</v>
      </c>
      <c r="B92" s="128">
        <v>3600</v>
      </c>
      <c r="C92" s="128">
        <v>12</v>
      </c>
      <c r="D92" s="129">
        <v>17</v>
      </c>
      <c r="E92" s="129">
        <v>17</v>
      </c>
      <c r="F92" s="129">
        <v>77</v>
      </c>
      <c r="G92" s="129">
        <v>77</v>
      </c>
      <c r="H92" s="129">
        <v>80.6</v>
      </c>
      <c r="I92" s="129">
        <v>80.7</v>
      </c>
      <c r="J92" s="129">
        <v>84.9</v>
      </c>
    </row>
    <row r="93" spans="1:10" ht="31.5" customHeight="1">
      <c r="A93" s="23" t="s">
        <v>49</v>
      </c>
      <c r="B93" s="7">
        <v>3610</v>
      </c>
      <c r="C93" s="29"/>
      <c r="D93" s="130">
        <v>2</v>
      </c>
      <c r="E93" s="130"/>
      <c r="F93" s="130"/>
      <c r="G93" s="130"/>
      <c r="H93" s="130"/>
      <c r="I93" s="130"/>
      <c r="J93" s="130"/>
    </row>
    <row r="94" spans="1:10" ht="29.25" customHeight="1">
      <c r="A94" s="127" t="s">
        <v>337</v>
      </c>
      <c r="B94" s="128">
        <v>3620</v>
      </c>
      <c r="C94" s="128">
        <v>17</v>
      </c>
      <c r="D94" s="129">
        <f>D95+D92-D93</f>
        <v>77</v>
      </c>
      <c r="E94" s="129">
        <v>29.1</v>
      </c>
      <c r="F94" s="129">
        <f>F95+F92+F93</f>
        <v>84.89999999999418</v>
      </c>
      <c r="G94" s="129">
        <f>G95+G92+G93</f>
        <v>80.59999999999854</v>
      </c>
      <c r="H94" s="129">
        <f>H95+H92+H93</f>
        <v>80.70000000000036</v>
      </c>
      <c r="I94" s="129">
        <f>I95+I92+I93</f>
        <v>84.90000000000073</v>
      </c>
      <c r="J94" s="129">
        <f>J95+J92+J93</f>
        <v>84.9</v>
      </c>
    </row>
    <row r="95" spans="1:10" ht="27" customHeight="1">
      <c r="A95" s="124" t="s">
        <v>338</v>
      </c>
      <c r="B95" s="15">
        <v>3630</v>
      </c>
      <c r="C95" s="27">
        <v>5</v>
      </c>
      <c r="D95" s="16">
        <f>D47+D64+D90</f>
        <v>62</v>
      </c>
      <c r="E95" s="16">
        <v>12.1</v>
      </c>
      <c r="F95" s="16">
        <f>F47+F64+F90</f>
        <v>7.899999999994179</v>
      </c>
      <c r="G95" s="16">
        <f>G47+G64+G90</f>
        <v>3.599999999998545</v>
      </c>
      <c r="H95" s="16">
        <f>H47+H64+H90</f>
        <v>0.1000000000003638</v>
      </c>
      <c r="I95" s="16">
        <f>I47+I64+I90</f>
        <v>4.200000000000728</v>
      </c>
      <c r="J95" s="16">
        <f>J47+J64+J90</f>
        <v>0</v>
      </c>
    </row>
    <row r="96" spans="1:10" ht="18.75">
      <c r="A96" s="44"/>
      <c r="B96" s="4"/>
      <c r="C96" s="4"/>
      <c r="D96" s="131"/>
      <c r="E96" s="131"/>
      <c r="F96" s="132"/>
      <c r="G96" s="133"/>
      <c r="H96" s="133"/>
      <c r="I96" s="133"/>
      <c r="J96" s="133"/>
    </row>
    <row r="97" spans="1:10" ht="18.75">
      <c r="A97" s="44"/>
      <c r="B97" s="4"/>
      <c r="C97" s="4"/>
      <c r="D97" s="131"/>
      <c r="E97" s="131"/>
      <c r="F97" s="132"/>
      <c r="G97" s="133"/>
      <c r="H97" s="133"/>
      <c r="I97" s="133"/>
      <c r="J97" s="133"/>
    </row>
    <row r="98" spans="1:10" ht="21" customHeight="1">
      <c r="A98" s="37" t="s">
        <v>221</v>
      </c>
      <c r="B98" s="38"/>
      <c r="C98" s="38"/>
      <c r="D98" s="39"/>
      <c r="E98" s="39"/>
      <c r="F98" s="39"/>
      <c r="G98" s="40"/>
      <c r="H98" s="255" t="s">
        <v>339</v>
      </c>
      <c r="I98" s="255"/>
      <c r="J98" s="255"/>
    </row>
    <row r="99" spans="1:10" ht="36" customHeight="1">
      <c r="A99" s="92" t="s">
        <v>223</v>
      </c>
      <c r="B99" s="41"/>
      <c r="C99" s="41"/>
      <c r="D99" s="93"/>
      <c r="E99" s="93"/>
      <c r="F99" s="93"/>
      <c r="G99" s="94"/>
      <c r="H99" s="265" t="s">
        <v>56</v>
      </c>
      <c r="I99" s="265"/>
      <c r="J99" s="265"/>
    </row>
  </sheetData>
  <sheetProtection selectLockedCells="1" selectUnlockedCells="1"/>
  <mergeCells count="13">
    <mergeCell ref="E6:E7"/>
    <mergeCell ref="F6:F7"/>
    <mergeCell ref="G6:J6"/>
    <mergeCell ref="A9:J9"/>
    <mergeCell ref="A48:J48"/>
    <mergeCell ref="A65:J65"/>
    <mergeCell ref="H98:J98"/>
    <mergeCell ref="H99:J99"/>
    <mergeCell ref="A4:J4"/>
    <mergeCell ref="A6:A7"/>
    <mergeCell ref="B6:B7"/>
    <mergeCell ref="C6:C7"/>
    <mergeCell ref="D6:D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4:J104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3.140625" style="44" customWidth="1"/>
    <col min="2" max="2" width="10.7109375" style="44" customWidth="1"/>
    <col min="3" max="5" width="16.28125" style="44" customWidth="1"/>
    <col min="6" max="10" width="16.00390625" style="44" customWidth="1"/>
    <col min="11" max="16384" width="9.140625" style="44" customWidth="1"/>
  </cols>
  <sheetData>
    <row r="4" spans="1:10" ht="18.75">
      <c r="A4" s="262" t="s">
        <v>44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8.75" outlineLevel="1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48" customHeight="1">
      <c r="A6" s="272" t="s">
        <v>10</v>
      </c>
      <c r="B6" s="274" t="s">
        <v>258</v>
      </c>
      <c r="C6" s="274" t="s">
        <v>340</v>
      </c>
      <c r="D6" s="257" t="s">
        <v>341</v>
      </c>
      <c r="E6" s="274" t="s">
        <v>342</v>
      </c>
      <c r="F6" s="257" t="s">
        <v>343</v>
      </c>
      <c r="G6" s="257" t="s">
        <v>16</v>
      </c>
      <c r="H6" s="257"/>
      <c r="I6" s="257"/>
      <c r="J6" s="257"/>
    </row>
    <row r="7" spans="1:10" ht="38.25" customHeight="1">
      <c r="A7" s="272"/>
      <c r="B7" s="274"/>
      <c r="C7" s="274"/>
      <c r="D7" s="257"/>
      <c r="E7" s="274"/>
      <c r="F7" s="257"/>
      <c r="G7" s="9" t="s">
        <v>17</v>
      </c>
      <c r="H7" s="9" t="s">
        <v>18</v>
      </c>
      <c r="I7" s="9" t="s">
        <v>19</v>
      </c>
      <c r="J7" s="9" t="s">
        <v>20</v>
      </c>
    </row>
    <row r="8" spans="1:10" ht="18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34" customFormat="1" ht="30.75" customHeight="1">
      <c r="A9" s="273" t="s">
        <v>260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9.5" customHeight="1">
      <c r="A10" s="24" t="s">
        <v>261</v>
      </c>
      <c r="B10" s="7">
        <v>1200</v>
      </c>
      <c r="C10" s="135" t="e">
        <f>Лист9!#REF!</f>
        <v>#REF!</v>
      </c>
      <c r="D10" s="135" t="e">
        <f>Лист9!#REF!</f>
        <v>#REF!</v>
      </c>
      <c r="E10" s="135" t="e">
        <f>Лист9!#REF!</f>
        <v>#REF!</v>
      </c>
      <c r="F10" s="135">
        <f>Лист9!F127</f>
        <v>0</v>
      </c>
      <c r="G10" s="135">
        <f>Лист9!G127</f>
        <v>0</v>
      </c>
      <c r="H10" s="135">
        <f>Лист9!H127</f>
        <v>0</v>
      </c>
      <c r="I10" s="135">
        <f>Лист9!I127</f>
        <v>0</v>
      </c>
      <c r="J10" s="135">
        <f>Лист9!J127</f>
        <v>0</v>
      </c>
    </row>
    <row r="11" spans="1:10" ht="19.5" customHeight="1">
      <c r="A11" s="24" t="s">
        <v>344</v>
      </c>
      <c r="B11" s="121"/>
      <c r="C11" s="136"/>
      <c r="D11" s="136"/>
      <c r="E11" s="136"/>
      <c r="F11" s="136"/>
      <c r="G11" s="136"/>
      <c r="H11" s="136"/>
      <c r="I11" s="136"/>
      <c r="J11" s="136"/>
    </row>
    <row r="12" spans="1:10" ht="19.5" customHeight="1">
      <c r="A12" s="24" t="s">
        <v>345</v>
      </c>
      <c r="B12" s="7">
        <v>3000</v>
      </c>
      <c r="C12" s="135"/>
      <c r="D12" s="135"/>
      <c r="E12" s="135"/>
      <c r="F12" s="135"/>
      <c r="G12" s="135"/>
      <c r="H12" s="135"/>
      <c r="I12" s="135"/>
      <c r="J12" s="135"/>
    </row>
    <row r="13" spans="1:10" ht="19.5" customHeight="1">
      <c r="A13" s="24" t="s">
        <v>346</v>
      </c>
      <c r="B13" s="7">
        <v>3010</v>
      </c>
      <c r="C13" s="135"/>
      <c r="D13" s="135"/>
      <c r="E13" s="135"/>
      <c r="F13" s="135"/>
      <c r="G13" s="135"/>
      <c r="H13" s="135"/>
      <c r="I13" s="135"/>
      <c r="J13" s="135"/>
    </row>
    <row r="14" spans="1:10" ht="19.5" customHeight="1">
      <c r="A14" s="24" t="s">
        <v>347</v>
      </c>
      <c r="B14" s="7">
        <v>3020</v>
      </c>
      <c r="C14" s="135"/>
      <c r="D14" s="135"/>
      <c r="E14" s="135"/>
      <c r="F14" s="135"/>
      <c r="G14" s="135"/>
      <c r="H14" s="135"/>
      <c r="I14" s="135"/>
      <c r="J14" s="135"/>
    </row>
    <row r="15" spans="1:10" ht="42.75" customHeight="1">
      <c r="A15" s="24" t="s">
        <v>348</v>
      </c>
      <c r="B15" s="7">
        <v>3030</v>
      </c>
      <c r="C15" s="135"/>
      <c r="D15" s="135"/>
      <c r="E15" s="135"/>
      <c r="F15" s="135"/>
      <c r="G15" s="135"/>
      <c r="H15" s="135"/>
      <c r="I15" s="135"/>
      <c r="J15" s="135"/>
    </row>
    <row r="16" spans="1:10" ht="42.75" customHeight="1">
      <c r="A16" s="104" t="s">
        <v>297</v>
      </c>
      <c r="B16" s="7">
        <v>3040</v>
      </c>
      <c r="C16" s="135"/>
      <c r="D16" s="135"/>
      <c r="E16" s="135"/>
      <c r="F16" s="135"/>
      <c r="G16" s="135"/>
      <c r="H16" s="135"/>
      <c r="I16" s="135"/>
      <c r="J16" s="135"/>
    </row>
    <row r="17" spans="1:10" ht="19.5" customHeight="1">
      <c r="A17" s="24" t="s">
        <v>298</v>
      </c>
      <c r="B17" s="7">
        <v>3050</v>
      </c>
      <c r="C17" s="135"/>
      <c r="D17" s="135"/>
      <c r="E17" s="135"/>
      <c r="F17" s="135"/>
      <c r="G17" s="135"/>
      <c r="H17" s="135"/>
      <c r="I17" s="135"/>
      <c r="J17" s="135"/>
    </row>
    <row r="18" spans="1:10" ht="19.5" customHeight="1">
      <c r="A18" s="24" t="s">
        <v>299</v>
      </c>
      <c r="B18" s="7">
        <v>3060</v>
      </c>
      <c r="C18" s="135"/>
      <c r="D18" s="135"/>
      <c r="E18" s="135"/>
      <c r="F18" s="135"/>
      <c r="G18" s="135"/>
      <c r="H18" s="135"/>
      <c r="I18" s="135"/>
      <c r="J18" s="135"/>
    </row>
    <row r="19" spans="1:10" ht="19.5" customHeight="1">
      <c r="A19" s="104" t="s">
        <v>300</v>
      </c>
      <c r="B19" s="7">
        <v>3070</v>
      </c>
      <c r="C19" s="135"/>
      <c r="D19" s="135"/>
      <c r="E19" s="135"/>
      <c r="F19" s="135"/>
      <c r="G19" s="135"/>
      <c r="H19" s="135"/>
      <c r="I19" s="135"/>
      <c r="J19" s="135"/>
    </row>
    <row r="20" spans="1:10" ht="19.5" customHeight="1">
      <c r="A20" s="24" t="s">
        <v>301</v>
      </c>
      <c r="B20" s="7">
        <v>3080</v>
      </c>
      <c r="C20" s="135"/>
      <c r="D20" s="135"/>
      <c r="E20" s="135"/>
      <c r="F20" s="135"/>
      <c r="G20" s="135"/>
      <c r="H20" s="135"/>
      <c r="I20" s="135"/>
      <c r="J20" s="135"/>
    </row>
    <row r="21" spans="1:10" ht="19.5" customHeight="1">
      <c r="A21" s="124" t="s">
        <v>302</v>
      </c>
      <c r="B21" s="7">
        <v>3090</v>
      </c>
      <c r="C21" s="135"/>
      <c r="D21" s="135"/>
      <c r="E21" s="135"/>
      <c r="F21" s="135"/>
      <c r="G21" s="135"/>
      <c r="H21" s="135"/>
      <c r="I21" s="135"/>
      <c r="J21" s="135"/>
    </row>
    <row r="22" spans="1:10" ht="33.75" customHeight="1">
      <c r="A22" s="273" t="s">
        <v>303</v>
      </c>
      <c r="B22" s="273"/>
      <c r="C22" s="273"/>
      <c r="D22" s="273"/>
      <c r="E22" s="273"/>
      <c r="F22" s="273"/>
      <c r="G22" s="273"/>
      <c r="H22" s="273"/>
      <c r="I22" s="273"/>
      <c r="J22" s="273"/>
    </row>
    <row r="23" spans="1:10" ht="19.5" customHeight="1">
      <c r="A23" s="104" t="s">
        <v>304</v>
      </c>
      <c r="B23" s="7"/>
      <c r="C23" s="135"/>
      <c r="D23" s="135"/>
      <c r="E23" s="135"/>
      <c r="F23" s="135"/>
      <c r="G23" s="135"/>
      <c r="H23" s="135"/>
      <c r="I23" s="135"/>
      <c r="J23" s="135"/>
    </row>
    <row r="24" spans="1:10" ht="19.5" customHeight="1">
      <c r="A24" s="109" t="s">
        <v>305</v>
      </c>
      <c r="B24" s="7">
        <v>3200</v>
      </c>
      <c r="C24" s="137"/>
      <c r="D24" s="137"/>
      <c r="E24" s="137"/>
      <c r="F24" s="137"/>
      <c r="G24" s="137"/>
      <c r="H24" s="137"/>
      <c r="I24" s="137"/>
      <c r="J24" s="137"/>
    </row>
    <row r="25" spans="1:10" ht="19.5" customHeight="1">
      <c r="A25" s="109" t="s">
        <v>306</v>
      </c>
      <c r="B25" s="7">
        <v>3210</v>
      </c>
      <c r="C25" s="137"/>
      <c r="D25" s="137"/>
      <c r="E25" s="137"/>
      <c r="F25" s="137"/>
      <c r="G25" s="137"/>
      <c r="H25" s="137"/>
      <c r="I25" s="137"/>
      <c r="J25" s="137"/>
    </row>
    <row r="26" spans="1:10" ht="19.5" customHeight="1">
      <c r="A26" s="109" t="s">
        <v>307</v>
      </c>
      <c r="B26" s="7">
        <v>3220</v>
      </c>
      <c r="C26" s="137"/>
      <c r="D26" s="137"/>
      <c r="E26" s="137"/>
      <c r="F26" s="137"/>
      <c r="G26" s="137"/>
      <c r="H26" s="137"/>
      <c r="I26" s="137"/>
      <c r="J26" s="137"/>
    </row>
    <row r="27" spans="1:10" ht="19.5" customHeight="1">
      <c r="A27" s="24" t="s">
        <v>308</v>
      </c>
      <c r="B27" s="7"/>
      <c r="C27" s="135"/>
      <c r="D27" s="135"/>
      <c r="E27" s="135"/>
      <c r="F27" s="135"/>
      <c r="G27" s="135"/>
      <c r="H27" s="135"/>
      <c r="I27" s="135"/>
      <c r="J27" s="135"/>
    </row>
    <row r="28" spans="1:10" ht="19.5" customHeight="1">
      <c r="A28" s="109" t="s">
        <v>309</v>
      </c>
      <c r="B28" s="7">
        <v>3230</v>
      </c>
      <c r="C28" s="137"/>
      <c r="D28" s="137"/>
      <c r="E28" s="137"/>
      <c r="F28" s="137"/>
      <c r="G28" s="137"/>
      <c r="H28" s="137"/>
      <c r="I28" s="137"/>
      <c r="J28" s="137"/>
    </row>
    <row r="29" spans="1:10" ht="19.5" customHeight="1">
      <c r="A29" s="109" t="s">
        <v>310</v>
      </c>
      <c r="B29" s="7">
        <v>3240</v>
      </c>
      <c r="C29" s="137"/>
      <c r="D29" s="137"/>
      <c r="E29" s="137"/>
      <c r="F29" s="137"/>
      <c r="G29" s="137"/>
      <c r="H29" s="137"/>
      <c r="I29" s="137"/>
      <c r="J29" s="137"/>
    </row>
    <row r="30" spans="1:10" ht="19.5" customHeight="1">
      <c r="A30" s="24" t="s">
        <v>311</v>
      </c>
      <c r="B30" s="7">
        <v>3250</v>
      </c>
      <c r="C30" s="137"/>
      <c r="D30" s="137"/>
      <c r="E30" s="137"/>
      <c r="F30" s="137"/>
      <c r="G30" s="137"/>
      <c r="H30" s="137"/>
      <c r="I30" s="137"/>
      <c r="J30" s="137"/>
    </row>
    <row r="31" spans="1:10" ht="19.5" customHeight="1">
      <c r="A31" s="109" t="s">
        <v>312</v>
      </c>
      <c r="B31" s="7">
        <v>3260</v>
      </c>
      <c r="C31" s="137"/>
      <c r="D31" s="137"/>
      <c r="E31" s="137"/>
      <c r="F31" s="137"/>
      <c r="G31" s="137"/>
      <c r="H31" s="137"/>
      <c r="I31" s="137"/>
      <c r="J31" s="137"/>
    </row>
    <row r="32" spans="1:10" ht="19.5" customHeight="1">
      <c r="A32" s="104" t="s">
        <v>313</v>
      </c>
      <c r="B32" s="7"/>
      <c r="C32" s="135"/>
      <c r="D32" s="135"/>
      <c r="E32" s="135"/>
      <c r="F32" s="135"/>
      <c r="G32" s="135"/>
      <c r="H32" s="135"/>
      <c r="I32" s="135"/>
      <c r="J32" s="135"/>
    </row>
    <row r="33" spans="1:10" ht="19.5" customHeight="1">
      <c r="A33" s="109" t="s">
        <v>314</v>
      </c>
      <c r="B33" s="7">
        <v>3270</v>
      </c>
      <c r="C33" s="137"/>
      <c r="D33" s="137"/>
      <c r="E33" s="137"/>
      <c r="F33" s="137"/>
      <c r="G33" s="137"/>
      <c r="H33" s="137"/>
      <c r="I33" s="137"/>
      <c r="J33" s="137"/>
    </row>
    <row r="34" spans="1:10" ht="19.5" customHeight="1">
      <c r="A34" s="109" t="s">
        <v>315</v>
      </c>
      <c r="B34" s="7">
        <v>3280</v>
      </c>
      <c r="C34" s="137"/>
      <c r="D34" s="137"/>
      <c r="E34" s="137"/>
      <c r="F34" s="137"/>
      <c r="G34" s="137"/>
      <c r="H34" s="137"/>
      <c r="I34" s="137"/>
      <c r="J34" s="137"/>
    </row>
    <row r="35" spans="1:10" ht="19.5" customHeight="1">
      <c r="A35" s="109" t="s">
        <v>316</v>
      </c>
      <c r="B35" s="7">
        <v>3290</v>
      </c>
      <c r="C35" s="137"/>
      <c r="D35" s="137"/>
      <c r="E35" s="137"/>
      <c r="F35" s="137"/>
      <c r="G35" s="137"/>
      <c r="H35" s="137"/>
      <c r="I35" s="137"/>
      <c r="J35" s="137"/>
    </row>
    <row r="36" spans="1:10" ht="19.5" customHeight="1">
      <c r="A36" s="109" t="s">
        <v>317</v>
      </c>
      <c r="B36" s="7">
        <v>3300</v>
      </c>
      <c r="C36" s="138"/>
      <c r="D36" s="138"/>
      <c r="E36" s="138"/>
      <c r="F36" s="137"/>
      <c r="G36" s="137"/>
      <c r="H36" s="137"/>
      <c r="I36" s="137"/>
      <c r="J36" s="137"/>
    </row>
    <row r="37" spans="1:10" ht="19.5" customHeight="1">
      <c r="A37" s="109" t="s">
        <v>318</v>
      </c>
      <c r="B37" s="7">
        <v>3310</v>
      </c>
      <c r="C37" s="137"/>
      <c r="D37" s="137"/>
      <c r="E37" s="137"/>
      <c r="F37" s="137"/>
      <c r="G37" s="137"/>
      <c r="H37" s="137"/>
      <c r="I37" s="137"/>
      <c r="J37" s="137"/>
    </row>
    <row r="38" spans="1:10" ht="19.5" customHeight="1">
      <c r="A38" s="104" t="s">
        <v>319</v>
      </c>
      <c r="B38" s="7">
        <v>3320</v>
      </c>
      <c r="C38" s="137"/>
      <c r="D38" s="137"/>
      <c r="E38" s="137"/>
      <c r="F38" s="137"/>
      <c r="G38" s="137"/>
      <c r="H38" s="137"/>
      <c r="I38" s="137"/>
      <c r="J38" s="137"/>
    </row>
    <row r="39" spans="1:10" ht="36.75" customHeight="1">
      <c r="A39" s="273" t="s">
        <v>320</v>
      </c>
      <c r="B39" s="273"/>
      <c r="C39" s="273"/>
      <c r="D39" s="273"/>
      <c r="E39" s="273"/>
      <c r="F39" s="273"/>
      <c r="G39" s="273"/>
      <c r="H39" s="273"/>
      <c r="I39" s="273"/>
      <c r="J39" s="273"/>
    </row>
    <row r="40" spans="1:10" ht="19.5" customHeight="1">
      <c r="A40" s="104" t="s">
        <v>321</v>
      </c>
      <c r="B40" s="7"/>
      <c r="C40" s="136"/>
      <c r="D40" s="136"/>
      <c r="E40" s="136"/>
      <c r="F40" s="136"/>
      <c r="G40" s="136"/>
      <c r="H40" s="136"/>
      <c r="I40" s="136"/>
      <c r="J40" s="136"/>
    </row>
    <row r="41" spans="1:10" ht="19.5" customHeight="1">
      <c r="A41" s="24" t="s">
        <v>322</v>
      </c>
      <c r="B41" s="7">
        <v>3400</v>
      </c>
      <c r="C41" s="135"/>
      <c r="D41" s="135"/>
      <c r="E41" s="135"/>
      <c r="F41" s="135"/>
      <c r="G41" s="135"/>
      <c r="H41" s="135"/>
      <c r="I41" s="135"/>
      <c r="J41" s="135"/>
    </row>
    <row r="42" spans="1:10" ht="19.5" customHeight="1">
      <c r="A42" s="109" t="s">
        <v>323</v>
      </c>
      <c r="B42" s="6"/>
      <c r="C42" s="136"/>
      <c r="D42" s="136"/>
      <c r="E42" s="136"/>
      <c r="F42" s="136"/>
      <c r="G42" s="136"/>
      <c r="H42" s="136"/>
      <c r="I42" s="136"/>
      <c r="J42" s="136"/>
    </row>
    <row r="43" spans="1:10" ht="19.5" customHeight="1">
      <c r="A43" s="109" t="s">
        <v>324</v>
      </c>
      <c r="B43" s="7">
        <v>3410</v>
      </c>
      <c r="C43" s="135"/>
      <c r="D43" s="135"/>
      <c r="E43" s="135"/>
      <c r="F43" s="135"/>
      <c r="G43" s="135"/>
      <c r="H43" s="135"/>
      <c r="I43" s="135"/>
      <c r="J43" s="135"/>
    </row>
    <row r="44" spans="1:10" ht="19.5" customHeight="1">
      <c r="A44" s="109" t="s">
        <v>325</v>
      </c>
      <c r="B44" s="7">
        <v>3420</v>
      </c>
      <c r="C44" s="135"/>
      <c r="D44" s="135"/>
      <c r="E44" s="135"/>
      <c r="F44" s="135"/>
      <c r="G44" s="135"/>
      <c r="H44" s="135"/>
      <c r="I44" s="135"/>
      <c r="J44" s="135"/>
    </row>
    <row r="45" spans="1:10" ht="19.5" customHeight="1">
      <c r="A45" s="109" t="s">
        <v>326</v>
      </c>
      <c r="B45" s="7">
        <v>3430</v>
      </c>
      <c r="C45" s="135"/>
      <c r="D45" s="135"/>
      <c r="E45" s="135"/>
      <c r="F45" s="135"/>
      <c r="G45" s="135"/>
      <c r="H45" s="135"/>
      <c r="I45" s="135"/>
      <c r="J45" s="135"/>
    </row>
    <row r="46" spans="1:10" ht="19.5" customHeight="1">
      <c r="A46" s="109" t="s">
        <v>327</v>
      </c>
      <c r="B46" s="7"/>
      <c r="C46" s="136"/>
      <c r="D46" s="136"/>
      <c r="E46" s="136"/>
      <c r="F46" s="136"/>
      <c r="G46" s="136"/>
      <c r="H46" s="136"/>
      <c r="I46" s="136"/>
      <c r="J46" s="136"/>
    </row>
    <row r="47" spans="1:10" ht="19.5" customHeight="1">
      <c r="A47" s="109" t="s">
        <v>324</v>
      </c>
      <c r="B47" s="7">
        <v>3440</v>
      </c>
      <c r="C47" s="135"/>
      <c r="D47" s="135"/>
      <c r="E47" s="135"/>
      <c r="F47" s="135"/>
      <c r="G47" s="135"/>
      <c r="H47" s="135"/>
      <c r="I47" s="135"/>
      <c r="J47" s="135"/>
    </row>
    <row r="48" spans="1:10" ht="19.5" customHeight="1">
      <c r="A48" s="109" t="s">
        <v>325</v>
      </c>
      <c r="B48" s="7">
        <v>3450</v>
      </c>
      <c r="C48" s="135"/>
      <c r="D48" s="135"/>
      <c r="E48" s="135"/>
      <c r="F48" s="135"/>
      <c r="G48" s="135"/>
      <c r="H48" s="135"/>
      <c r="I48" s="135"/>
      <c r="J48" s="135"/>
    </row>
    <row r="49" spans="1:10" ht="19.5" customHeight="1">
      <c r="A49" s="109" t="s">
        <v>326</v>
      </c>
      <c r="B49" s="7">
        <v>3460</v>
      </c>
      <c r="C49" s="135"/>
      <c r="D49" s="135"/>
      <c r="E49" s="135"/>
      <c r="F49" s="135"/>
      <c r="G49" s="135"/>
      <c r="H49" s="135"/>
      <c r="I49" s="135"/>
      <c r="J49" s="135"/>
    </row>
    <row r="50" spans="1:10" ht="19.5" customHeight="1">
      <c r="A50" s="109" t="s">
        <v>328</v>
      </c>
      <c r="B50" s="7">
        <v>3470</v>
      </c>
      <c r="C50" s="135"/>
      <c r="D50" s="135"/>
      <c r="E50" s="135"/>
      <c r="F50" s="135"/>
      <c r="G50" s="135"/>
      <c r="H50" s="135"/>
      <c r="I50" s="135"/>
      <c r="J50" s="135"/>
    </row>
    <row r="51" spans="1:10" ht="19.5" customHeight="1">
      <c r="A51" s="109" t="s">
        <v>312</v>
      </c>
      <c r="B51" s="7">
        <v>3480</v>
      </c>
      <c r="C51" s="135"/>
      <c r="D51" s="135"/>
      <c r="E51" s="135"/>
      <c r="F51" s="135"/>
      <c r="G51" s="135"/>
      <c r="H51" s="135"/>
      <c r="I51" s="135"/>
      <c r="J51" s="135"/>
    </row>
    <row r="52" spans="1:10" ht="19.5" customHeight="1">
      <c r="A52" s="104" t="s">
        <v>313</v>
      </c>
      <c r="B52" s="7"/>
      <c r="C52" s="136"/>
      <c r="D52" s="136"/>
      <c r="E52" s="136"/>
      <c r="F52" s="136"/>
      <c r="G52" s="136"/>
      <c r="H52" s="136"/>
      <c r="I52" s="136"/>
      <c r="J52" s="136"/>
    </row>
    <row r="53" spans="1:10" ht="39.75" customHeight="1">
      <c r="A53" s="109" t="s">
        <v>329</v>
      </c>
      <c r="B53" s="7">
        <v>3490</v>
      </c>
      <c r="C53" s="135"/>
      <c r="D53" s="135"/>
      <c r="E53" s="135"/>
      <c r="F53" s="135"/>
      <c r="G53" s="135"/>
      <c r="H53" s="135"/>
      <c r="I53" s="135"/>
      <c r="J53" s="135"/>
    </row>
    <row r="54" spans="1:10" ht="19.5" customHeight="1">
      <c r="A54" s="109" t="s">
        <v>330</v>
      </c>
      <c r="B54" s="7">
        <v>3500</v>
      </c>
      <c r="C54" s="135"/>
      <c r="D54" s="135"/>
      <c r="E54" s="135"/>
      <c r="F54" s="135"/>
      <c r="G54" s="135"/>
      <c r="H54" s="135"/>
      <c r="I54" s="135"/>
      <c r="J54" s="135"/>
    </row>
    <row r="55" spans="1:10" ht="19.5" customHeight="1">
      <c r="A55" s="109" t="s">
        <v>331</v>
      </c>
      <c r="B55" s="7"/>
      <c r="C55" s="136"/>
      <c r="D55" s="136"/>
      <c r="E55" s="136"/>
      <c r="F55" s="136"/>
      <c r="G55" s="136"/>
      <c r="H55" s="136"/>
      <c r="I55" s="136"/>
      <c r="J55" s="136"/>
    </row>
    <row r="56" spans="1:10" ht="19.5" customHeight="1">
      <c r="A56" s="109" t="s">
        <v>324</v>
      </c>
      <c r="B56" s="7">
        <v>3510</v>
      </c>
      <c r="C56" s="135"/>
      <c r="D56" s="135"/>
      <c r="E56" s="135"/>
      <c r="F56" s="135"/>
      <c r="G56" s="135"/>
      <c r="H56" s="135"/>
      <c r="I56" s="135"/>
      <c r="J56" s="135"/>
    </row>
    <row r="57" spans="1:10" ht="19.5" customHeight="1">
      <c r="A57" s="109" t="s">
        <v>325</v>
      </c>
      <c r="B57" s="7">
        <v>3520</v>
      </c>
      <c r="C57" s="135"/>
      <c r="D57" s="135"/>
      <c r="E57" s="135"/>
      <c r="F57" s="135"/>
      <c r="G57" s="135"/>
      <c r="H57" s="135"/>
      <c r="I57" s="135"/>
      <c r="J57" s="135"/>
    </row>
    <row r="58" spans="1:10" ht="19.5" customHeight="1">
      <c r="A58" s="109" t="s">
        <v>326</v>
      </c>
      <c r="B58" s="7">
        <v>3530</v>
      </c>
      <c r="C58" s="135"/>
      <c r="D58" s="135"/>
      <c r="E58" s="135"/>
      <c r="F58" s="135"/>
      <c r="G58" s="135"/>
      <c r="H58" s="135"/>
      <c r="I58" s="135"/>
      <c r="J58" s="135"/>
    </row>
    <row r="59" spans="1:10" ht="43.5" customHeight="1">
      <c r="A59" s="109" t="s">
        <v>332</v>
      </c>
      <c r="B59" s="7"/>
      <c r="C59" s="136"/>
      <c r="D59" s="136"/>
      <c r="E59" s="136"/>
      <c r="F59" s="136"/>
      <c r="G59" s="136"/>
      <c r="H59" s="136"/>
      <c r="I59" s="136"/>
      <c r="J59" s="136"/>
    </row>
    <row r="60" spans="1:10" ht="19.5" customHeight="1">
      <c r="A60" s="109" t="s">
        <v>324</v>
      </c>
      <c r="B60" s="7">
        <v>3540</v>
      </c>
      <c r="C60" s="135"/>
      <c r="D60" s="135"/>
      <c r="E60" s="135"/>
      <c r="F60" s="135"/>
      <c r="G60" s="135"/>
      <c r="H60" s="135"/>
      <c r="I60" s="135"/>
      <c r="J60" s="135"/>
    </row>
    <row r="61" spans="1:10" ht="19.5" customHeight="1">
      <c r="A61" s="109" t="s">
        <v>325</v>
      </c>
      <c r="B61" s="7">
        <v>3550</v>
      </c>
      <c r="C61" s="135"/>
      <c r="D61" s="135"/>
      <c r="E61" s="135"/>
      <c r="F61" s="135"/>
      <c r="G61" s="135"/>
      <c r="H61" s="135"/>
      <c r="I61" s="135"/>
      <c r="J61" s="135"/>
    </row>
    <row r="62" spans="1:10" ht="19.5" customHeight="1">
      <c r="A62" s="109" t="s">
        <v>326</v>
      </c>
      <c r="B62" s="7">
        <v>3560</v>
      </c>
      <c r="C62" s="135"/>
      <c r="D62" s="135"/>
      <c r="E62" s="135"/>
      <c r="F62" s="135"/>
      <c r="G62" s="135"/>
      <c r="H62" s="135"/>
      <c r="I62" s="135"/>
      <c r="J62" s="135"/>
    </row>
    <row r="63" spans="1:10" ht="19.5" customHeight="1">
      <c r="A63" s="109" t="s">
        <v>318</v>
      </c>
      <c r="B63" s="7">
        <v>3570</v>
      </c>
      <c r="C63" s="135"/>
      <c r="D63" s="135"/>
      <c r="E63" s="135"/>
      <c r="F63" s="135"/>
      <c r="G63" s="135"/>
      <c r="H63" s="135"/>
      <c r="I63" s="135"/>
      <c r="J63" s="135"/>
    </row>
    <row r="64" spans="1:10" ht="19.5" customHeight="1">
      <c r="A64" s="104" t="s">
        <v>334</v>
      </c>
      <c r="B64" s="7">
        <v>3580</v>
      </c>
      <c r="C64" s="135"/>
      <c r="D64" s="135"/>
      <c r="E64" s="135"/>
      <c r="F64" s="135"/>
      <c r="G64" s="135"/>
      <c r="H64" s="135"/>
      <c r="I64" s="135"/>
      <c r="J64" s="135"/>
    </row>
    <row r="65" spans="1:10" s="139" customFormat="1" ht="19.5" customHeight="1">
      <c r="A65" s="109" t="s">
        <v>335</v>
      </c>
      <c r="B65" s="7"/>
      <c r="C65" s="136"/>
      <c r="D65" s="136"/>
      <c r="E65" s="136"/>
      <c r="F65" s="136"/>
      <c r="G65" s="136"/>
      <c r="H65" s="136"/>
      <c r="I65" s="136"/>
      <c r="J65" s="136"/>
    </row>
    <row r="66" spans="1:10" s="140" customFormat="1" ht="19.5" customHeight="1">
      <c r="A66" s="127" t="s">
        <v>336</v>
      </c>
      <c r="B66" s="128">
        <v>3600</v>
      </c>
      <c r="C66" s="129"/>
      <c r="D66" s="129"/>
      <c r="E66" s="129"/>
      <c r="F66" s="129"/>
      <c r="G66" s="129"/>
      <c r="H66" s="129"/>
      <c r="I66" s="129"/>
      <c r="J66" s="129"/>
    </row>
    <row r="67" spans="1:10" s="139" customFormat="1" ht="19.5" customHeight="1">
      <c r="A67" s="23" t="s">
        <v>49</v>
      </c>
      <c r="B67" s="7">
        <v>3610</v>
      </c>
      <c r="C67" s="141"/>
      <c r="D67" s="141"/>
      <c r="E67" s="141"/>
      <c r="F67" s="141"/>
      <c r="G67" s="141"/>
      <c r="H67" s="141"/>
      <c r="I67" s="141"/>
      <c r="J67" s="141"/>
    </row>
    <row r="68" spans="1:10" s="140" customFormat="1" ht="19.5" customHeight="1">
      <c r="A68" s="127" t="s">
        <v>337</v>
      </c>
      <c r="B68" s="128">
        <v>3620</v>
      </c>
      <c r="C68" s="129">
        <f aca="true" t="shared" si="0" ref="C68:J68">C69+C66+C67</f>
        <v>0</v>
      </c>
      <c r="D68" s="129">
        <f t="shared" si="0"/>
        <v>0</v>
      </c>
      <c r="E68" s="129">
        <f t="shared" si="0"/>
        <v>0</v>
      </c>
      <c r="F68" s="129">
        <f t="shared" si="0"/>
        <v>0</v>
      </c>
      <c r="G68" s="129">
        <f t="shared" si="0"/>
        <v>0</v>
      </c>
      <c r="H68" s="129">
        <f t="shared" si="0"/>
        <v>0</v>
      </c>
      <c r="I68" s="129">
        <f t="shared" si="0"/>
        <v>0</v>
      </c>
      <c r="J68" s="129">
        <f t="shared" si="0"/>
        <v>0</v>
      </c>
    </row>
    <row r="69" spans="1:10" s="139" customFormat="1" ht="24" customHeight="1">
      <c r="A69" s="124" t="s">
        <v>338</v>
      </c>
      <c r="B69" s="15">
        <v>3630</v>
      </c>
      <c r="C69" s="142">
        <f aca="true" t="shared" si="1" ref="C69:J69">C21+C38+C64</f>
        <v>0</v>
      </c>
      <c r="D69" s="142">
        <f t="shared" si="1"/>
        <v>0</v>
      </c>
      <c r="E69" s="142">
        <f t="shared" si="1"/>
        <v>0</v>
      </c>
      <c r="F69" s="142">
        <f t="shared" si="1"/>
        <v>0</v>
      </c>
      <c r="G69" s="142">
        <f t="shared" si="1"/>
        <v>0</v>
      </c>
      <c r="H69" s="142">
        <f t="shared" si="1"/>
        <v>0</v>
      </c>
      <c r="I69" s="142">
        <f t="shared" si="1"/>
        <v>0</v>
      </c>
      <c r="J69" s="142">
        <f t="shared" si="1"/>
        <v>0</v>
      </c>
    </row>
    <row r="70" spans="1:10" s="139" customFormat="1" ht="19.5" customHeight="1">
      <c r="A70" s="44"/>
      <c r="B70" s="4"/>
      <c r="C70" s="131"/>
      <c r="D70" s="131"/>
      <c r="E70" s="131"/>
      <c r="F70" s="132"/>
      <c r="G70" s="133"/>
      <c r="H70" s="133"/>
      <c r="I70" s="133"/>
      <c r="J70" s="133"/>
    </row>
    <row r="71" spans="1:10" s="139" customFormat="1" ht="19.5" customHeight="1">
      <c r="A71" s="44"/>
      <c r="B71" s="4"/>
      <c r="C71" s="131"/>
      <c r="D71" s="131"/>
      <c r="E71" s="131"/>
      <c r="F71" s="132"/>
      <c r="G71" s="133"/>
      <c r="H71" s="133"/>
      <c r="I71" s="133"/>
      <c r="J71" s="133"/>
    </row>
    <row r="72" spans="1:10" s="1" customFormat="1" ht="19.5" customHeight="1">
      <c r="A72" s="143" t="s">
        <v>349</v>
      </c>
      <c r="B72" s="2"/>
      <c r="C72" s="275" t="s">
        <v>350</v>
      </c>
      <c r="D72" s="275"/>
      <c r="E72" s="275"/>
      <c r="F72" s="275"/>
      <c r="G72" s="144"/>
      <c r="H72" s="276" t="s">
        <v>351</v>
      </c>
      <c r="I72" s="276"/>
      <c r="J72" s="276"/>
    </row>
    <row r="73" spans="1:10" ht="19.5" customHeight="1">
      <c r="A73" s="3" t="s">
        <v>352</v>
      </c>
      <c r="B73" s="1"/>
      <c r="C73" s="277" t="s">
        <v>353</v>
      </c>
      <c r="D73" s="277"/>
      <c r="E73" s="277"/>
      <c r="F73" s="277"/>
      <c r="G73" s="5"/>
      <c r="H73" s="277" t="s">
        <v>56</v>
      </c>
      <c r="I73" s="277"/>
      <c r="J73" s="277"/>
    </row>
    <row r="74" spans="3:5" ht="18.75">
      <c r="C74" s="6"/>
      <c r="D74" s="6"/>
      <c r="E74" s="6"/>
    </row>
    <row r="75" spans="3:5" ht="18.75">
      <c r="C75" s="6"/>
      <c r="D75" s="6"/>
      <c r="E75" s="6"/>
    </row>
    <row r="76" spans="3:5" ht="18.75">
      <c r="C76" s="6"/>
      <c r="D76" s="6"/>
      <c r="E76" s="6"/>
    </row>
    <row r="77" spans="3:5" ht="18.75">
      <c r="C77" s="6"/>
      <c r="D77" s="6"/>
      <c r="E77" s="6"/>
    </row>
    <row r="78" spans="3:5" ht="18.75">
      <c r="C78" s="6"/>
      <c r="D78" s="6"/>
      <c r="E78" s="6"/>
    </row>
    <row r="79" spans="3:5" ht="18.75">
      <c r="C79" s="6"/>
      <c r="D79" s="6"/>
      <c r="E79" s="6"/>
    </row>
    <row r="80" spans="3:5" ht="18.75">
      <c r="C80" s="6"/>
      <c r="D80" s="6"/>
      <c r="E80" s="6"/>
    </row>
    <row r="81" spans="3:5" ht="18.75">
      <c r="C81" s="6"/>
      <c r="D81" s="6"/>
      <c r="E81" s="6"/>
    </row>
    <row r="82" spans="3:5" ht="18.75">
      <c r="C82" s="6"/>
      <c r="D82" s="6"/>
      <c r="E82" s="6"/>
    </row>
    <row r="83" spans="3:5" ht="18.75">
      <c r="C83" s="6"/>
      <c r="D83" s="6"/>
      <c r="E83" s="6"/>
    </row>
    <row r="84" spans="3:5" ht="18.75">
      <c r="C84" s="6"/>
      <c r="D84" s="6"/>
      <c r="E84" s="6"/>
    </row>
    <row r="85" spans="3:5" ht="18.75">
      <c r="C85" s="6"/>
      <c r="D85" s="6"/>
      <c r="E85" s="6"/>
    </row>
    <row r="86" spans="3:5" ht="18.75">
      <c r="C86" s="6"/>
      <c r="D86" s="6"/>
      <c r="E86" s="6"/>
    </row>
    <row r="87" spans="3:5" ht="18.75">
      <c r="C87" s="6"/>
      <c r="D87" s="6"/>
      <c r="E87" s="6"/>
    </row>
    <row r="88" spans="3:5" ht="18.75">
      <c r="C88" s="6"/>
      <c r="D88" s="6"/>
      <c r="E88" s="6"/>
    </row>
    <row r="89" spans="3:5" ht="18.75">
      <c r="C89" s="6"/>
      <c r="D89" s="6"/>
      <c r="E89" s="6"/>
    </row>
    <row r="90" spans="3:5" ht="18.75">
      <c r="C90" s="6"/>
      <c r="D90" s="6"/>
      <c r="E90" s="6"/>
    </row>
    <row r="91" spans="3:5" ht="18.75">
      <c r="C91" s="6"/>
      <c r="D91" s="6"/>
      <c r="E91" s="6"/>
    </row>
    <row r="92" spans="3:5" ht="18.75">
      <c r="C92" s="6"/>
      <c r="D92" s="6"/>
      <c r="E92" s="6"/>
    </row>
    <row r="93" spans="3:5" ht="18.75">
      <c r="C93" s="6"/>
      <c r="D93" s="6"/>
      <c r="E93" s="6"/>
    </row>
    <row r="94" spans="3:5" ht="18.75">
      <c r="C94" s="6"/>
      <c r="D94" s="6"/>
      <c r="E94" s="6"/>
    </row>
    <row r="95" spans="3:5" ht="18.75">
      <c r="C95" s="6"/>
      <c r="D95" s="6"/>
      <c r="E95" s="6"/>
    </row>
    <row r="96" spans="3:5" ht="18.75">
      <c r="C96" s="6"/>
      <c r="D96" s="6"/>
      <c r="E96" s="6"/>
    </row>
    <row r="97" spans="3:5" ht="18.75">
      <c r="C97" s="6"/>
      <c r="D97" s="6"/>
      <c r="E97" s="6"/>
    </row>
    <row r="98" spans="3:5" ht="18.75">
      <c r="C98" s="6"/>
      <c r="D98" s="6"/>
      <c r="E98" s="6"/>
    </row>
    <row r="99" spans="3:5" ht="18.75">
      <c r="C99" s="6"/>
      <c r="D99" s="6"/>
      <c r="E99" s="6"/>
    </row>
    <row r="100" spans="3:5" ht="18.75">
      <c r="C100" s="6"/>
      <c r="D100" s="6"/>
      <c r="E100" s="6"/>
    </row>
    <row r="101" spans="3:5" ht="18.75">
      <c r="C101" s="6"/>
      <c r="D101" s="6"/>
      <c r="E101" s="6"/>
    </row>
    <row r="102" spans="3:5" ht="18.75">
      <c r="C102" s="6"/>
      <c r="D102" s="6"/>
      <c r="E102" s="6"/>
    </row>
    <row r="103" spans="3:5" ht="18.75">
      <c r="C103" s="6"/>
      <c r="D103" s="6"/>
      <c r="E103" s="6"/>
    </row>
    <row r="104" spans="3:5" ht="18.75">
      <c r="C104" s="6"/>
      <c r="D104" s="6"/>
      <c r="E104" s="6"/>
    </row>
  </sheetData>
  <sheetProtection selectLockedCells="1" selectUnlockedCells="1"/>
  <mergeCells count="15">
    <mergeCell ref="A4:J4"/>
    <mergeCell ref="A6:A7"/>
    <mergeCell ref="B6:B7"/>
    <mergeCell ref="C6:C7"/>
    <mergeCell ref="D6:D7"/>
    <mergeCell ref="E6:E7"/>
    <mergeCell ref="F6:F7"/>
    <mergeCell ref="G6:J6"/>
    <mergeCell ref="A9:J9"/>
    <mergeCell ref="A22:J22"/>
    <mergeCell ref="A39:J39"/>
    <mergeCell ref="C72:F72"/>
    <mergeCell ref="H72:J72"/>
    <mergeCell ref="C73:F73"/>
    <mergeCell ref="H73:J7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4:Q158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1.421875" style="1" customWidth="1"/>
    <col min="2" max="2" width="11.7109375" style="2" customWidth="1"/>
    <col min="3" max="5" width="19.421875" style="2" customWidth="1"/>
    <col min="6" max="6" width="19.421875" style="1" customWidth="1"/>
    <col min="7" max="8" width="17.140625" style="1" customWidth="1"/>
    <col min="9" max="9" width="17.00390625" style="1" customWidth="1"/>
    <col min="10" max="10" width="17.28125" style="1" customWidth="1"/>
    <col min="11" max="11" width="9.57421875" style="1" customWidth="1"/>
    <col min="12" max="12" width="9.8515625" style="1" customWidth="1"/>
    <col min="13" max="16384" width="9.140625" style="1" customWidth="1"/>
  </cols>
  <sheetData>
    <row r="4" spans="1:10" ht="18.75">
      <c r="A4" s="262" t="s">
        <v>354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8.75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43.5" customHeight="1">
      <c r="A6" s="263" t="s">
        <v>10</v>
      </c>
      <c r="B6" s="257" t="s">
        <v>11</v>
      </c>
      <c r="C6" s="269" t="s">
        <v>58</v>
      </c>
      <c r="D6" s="257" t="s">
        <v>13</v>
      </c>
      <c r="E6" s="257" t="s">
        <v>14</v>
      </c>
      <c r="F6" s="257" t="s">
        <v>15</v>
      </c>
      <c r="G6" s="257" t="s">
        <v>16</v>
      </c>
      <c r="H6" s="257"/>
      <c r="I6" s="257"/>
      <c r="J6" s="257"/>
    </row>
    <row r="7" spans="1:10" ht="56.25" customHeight="1">
      <c r="A7" s="263"/>
      <c r="B7" s="257"/>
      <c r="C7" s="269"/>
      <c r="D7" s="257"/>
      <c r="E7" s="257"/>
      <c r="F7" s="257"/>
      <c r="G7" s="9" t="s">
        <v>17</v>
      </c>
      <c r="H7" s="9" t="s">
        <v>18</v>
      </c>
      <c r="I7" s="9" t="s">
        <v>19</v>
      </c>
      <c r="J7" s="9" t="s">
        <v>20</v>
      </c>
    </row>
    <row r="8" spans="1:10" ht="23.2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31" customFormat="1" ht="42.75" customHeight="1">
      <c r="A9" s="127" t="s">
        <v>355</v>
      </c>
      <c r="B9" s="145">
        <v>4000</v>
      </c>
      <c r="C9" s="145">
        <f>C10+C11+C12+C13+C14</f>
        <v>32575.3</v>
      </c>
      <c r="D9" s="146">
        <f>D10+D11+D12+D13+D14</f>
        <v>2316.6000000000004</v>
      </c>
      <c r="E9" s="146">
        <f>E11+E14</f>
        <v>77040.75</v>
      </c>
      <c r="F9" s="146">
        <f>F10+F11+F12+F13+F14</f>
        <v>1460.5</v>
      </c>
      <c r="G9" s="146">
        <f>G10+G11+G12+G13+G14</f>
        <v>0</v>
      </c>
      <c r="H9" s="146">
        <f>H10+H11+H12+H13+H14</f>
        <v>600</v>
      </c>
      <c r="I9" s="146">
        <f>I10+I11+I12+I13+I14</f>
        <v>500</v>
      </c>
      <c r="J9" s="146">
        <f>J10+J11+J12+J13+J14</f>
        <v>360.5</v>
      </c>
    </row>
    <row r="10" spans="1:10" ht="19.5" customHeight="1">
      <c r="A10" s="109" t="s">
        <v>356</v>
      </c>
      <c r="B10" s="147" t="s">
        <v>357</v>
      </c>
      <c r="C10" s="148"/>
      <c r="D10" s="30"/>
      <c r="E10" s="30"/>
      <c r="F10" s="30"/>
      <c r="G10" s="30"/>
      <c r="H10" s="30"/>
      <c r="I10" s="30"/>
      <c r="J10" s="30"/>
    </row>
    <row r="11" spans="1:17" ht="29.25" customHeight="1">
      <c r="A11" s="109" t="s">
        <v>358</v>
      </c>
      <c r="B11" s="147">
        <v>4020</v>
      </c>
      <c r="C11" s="148">
        <v>32040</v>
      </c>
      <c r="D11" s="30">
        <v>0</v>
      </c>
      <c r="E11" s="30">
        <v>33000</v>
      </c>
      <c r="F11" s="30"/>
      <c r="G11" s="30"/>
      <c r="H11" s="30"/>
      <c r="I11" s="30"/>
      <c r="J11" s="30"/>
      <c r="Q11" s="120"/>
    </row>
    <row r="12" spans="1:16" ht="36.75" customHeight="1">
      <c r="A12" s="109" t="s">
        <v>359</v>
      </c>
      <c r="B12" s="147">
        <v>4030</v>
      </c>
      <c r="C12" s="148"/>
      <c r="D12" s="30"/>
      <c r="E12" s="30"/>
      <c r="F12" s="30"/>
      <c r="G12" s="30"/>
      <c r="H12" s="30"/>
      <c r="I12" s="30"/>
      <c r="J12" s="30"/>
      <c r="P12" s="120"/>
    </row>
    <row r="13" spans="1:10" ht="23.25" customHeight="1">
      <c r="A13" s="109" t="s">
        <v>360</v>
      </c>
      <c r="B13" s="147">
        <v>4040</v>
      </c>
      <c r="C13" s="148"/>
      <c r="D13" s="30"/>
      <c r="E13" s="30"/>
      <c r="F13" s="30"/>
      <c r="G13" s="30"/>
      <c r="H13" s="30"/>
      <c r="I13" s="30"/>
      <c r="J13" s="30"/>
    </row>
    <row r="14" spans="1:10" ht="42.75" customHeight="1">
      <c r="A14" s="109" t="s">
        <v>361</v>
      </c>
      <c r="B14" s="147">
        <v>4050</v>
      </c>
      <c r="C14" s="149">
        <f>C15+C19+C20+C21+C22+C23+C25</f>
        <v>535.3</v>
      </c>
      <c r="D14" s="149">
        <f>D15+D19+D20+D21+D22+D23+D25</f>
        <v>2316.6000000000004</v>
      </c>
      <c r="E14" s="149">
        <f>E15+E16+E17+E18+E19+E20+E21+E22+E23+E24+E25</f>
        <v>44040.75</v>
      </c>
      <c r="F14" s="149">
        <f>F15+F19+F20+F21+F22+F23</f>
        <v>1460.5</v>
      </c>
      <c r="G14" s="149">
        <f>G15+G19+G20+G21+G22+G23</f>
        <v>0</v>
      </c>
      <c r="H14" s="149">
        <f>H15+H19+H20+H21+H22+H23</f>
        <v>600</v>
      </c>
      <c r="I14" s="149">
        <f>I15+I19+I20+I21+I22+I23</f>
        <v>500</v>
      </c>
      <c r="J14" s="149">
        <f>J15+J19+J20+J21+J22+J23</f>
        <v>360.5</v>
      </c>
    </row>
    <row r="15" spans="1:13" ht="42.75" customHeight="1">
      <c r="A15" s="109" t="s">
        <v>362</v>
      </c>
      <c r="B15" s="147" t="s">
        <v>363</v>
      </c>
      <c r="C15" s="149">
        <v>535.3</v>
      </c>
      <c r="D15" s="149">
        <v>2268.8</v>
      </c>
      <c r="E15" s="149">
        <v>2302.9</v>
      </c>
      <c r="F15" s="30">
        <f>G15+H15+I15+J15</f>
        <v>1000</v>
      </c>
      <c r="G15" s="30"/>
      <c r="H15" s="30">
        <v>500</v>
      </c>
      <c r="I15" s="30">
        <v>500</v>
      </c>
      <c r="J15" s="30"/>
      <c r="M15" s="1" t="s">
        <v>364</v>
      </c>
    </row>
    <row r="16" spans="1:10" ht="66.75" customHeight="1">
      <c r="A16" s="109" t="s">
        <v>365</v>
      </c>
      <c r="B16" s="147" t="s">
        <v>366</v>
      </c>
      <c r="C16" s="148"/>
      <c r="D16" s="148"/>
      <c r="E16" s="30">
        <v>23030.3</v>
      </c>
      <c r="F16" s="30"/>
      <c r="G16" s="30"/>
      <c r="H16" s="30"/>
      <c r="I16" s="30"/>
      <c r="J16" s="30"/>
    </row>
    <row r="17" spans="1:10" ht="79.5" customHeight="1">
      <c r="A17" s="109" t="s">
        <v>367</v>
      </c>
      <c r="B17" s="147" t="s">
        <v>368</v>
      </c>
      <c r="C17" s="148"/>
      <c r="D17" s="148"/>
      <c r="E17" s="30">
        <v>9761</v>
      </c>
      <c r="F17" s="30"/>
      <c r="G17" s="30"/>
      <c r="H17" s="30"/>
      <c r="I17" s="30"/>
      <c r="J17" s="30"/>
    </row>
    <row r="18" spans="1:10" ht="55.5" customHeight="1">
      <c r="A18" s="109" t="s">
        <v>369</v>
      </c>
      <c r="B18" s="147" t="s">
        <v>370</v>
      </c>
      <c r="C18" s="148"/>
      <c r="D18" s="148"/>
      <c r="E18" s="30">
        <v>1730</v>
      </c>
      <c r="F18" s="30"/>
      <c r="G18" s="30"/>
      <c r="H18" s="30"/>
      <c r="I18" s="30"/>
      <c r="J18" s="30"/>
    </row>
    <row r="19" spans="1:10" ht="60" customHeight="1">
      <c r="A19" s="109" t="s">
        <v>371</v>
      </c>
      <c r="B19" s="147" t="s">
        <v>372</v>
      </c>
      <c r="C19" s="148"/>
      <c r="D19" s="30"/>
      <c r="E19" s="30">
        <v>3856.3</v>
      </c>
      <c r="F19" s="30"/>
      <c r="G19" s="30"/>
      <c r="H19" s="30"/>
      <c r="I19" s="30"/>
      <c r="J19" s="30"/>
    </row>
    <row r="20" spans="1:10" ht="42.75" customHeight="1">
      <c r="A20" s="109" t="s">
        <v>373</v>
      </c>
      <c r="B20" s="147" t="s">
        <v>374</v>
      </c>
      <c r="C20" s="148"/>
      <c r="D20" s="30"/>
      <c r="E20" s="30">
        <v>75</v>
      </c>
      <c r="F20" s="30"/>
      <c r="G20" s="30"/>
      <c r="H20" s="30"/>
      <c r="I20" s="30"/>
      <c r="J20" s="30"/>
    </row>
    <row r="21" spans="1:10" ht="42.75" customHeight="1">
      <c r="A21" s="109" t="s">
        <v>375</v>
      </c>
      <c r="B21" s="147" t="s">
        <v>376</v>
      </c>
      <c r="C21" s="148"/>
      <c r="D21" s="30"/>
      <c r="E21" s="30">
        <v>0</v>
      </c>
      <c r="F21" s="30"/>
      <c r="G21" s="30"/>
      <c r="H21" s="30"/>
      <c r="I21" s="30"/>
      <c r="J21" s="30"/>
    </row>
    <row r="22" spans="1:10" ht="42.75" customHeight="1">
      <c r="A22" s="109" t="s">
        <v>377</v>
      </c>
      <c r="B22" s="147" t="s">
        <v>378</v>
      </c>
      <c r="C22" s="148"/>
      <c r="D22" s="30"/>
      <c r="E22" s="30">
        <v>24.75</v>
      </c>
      <c r="F22" s="30"/>
      <c r="G22" s="30"/>
      <c r="H22" s="30"/>
      <c r="I22" s="30"/>
      <c r="J22" s="30"/>
    </row>
    <row r="23" spans="1:10" ht="42.75" customHeight="1">
      <c r="A23" s="109" t="s">
        <v>379</v>
      </c>
      <c r="B23" s="147" t="s">
        <v>380</v>
      </c>
      <c r="C23" s="148"/>
      <c r="D23" s="30"/>
      <c r="E23" s="30">
        <v>460.5</v>
      </c>
      <c r="F23" s="30">
        <f>G23+H23+I23+J23</f>
        <v>460.5</v>
      </c>
      <c r="G23" s="30"/>
      <c r="H23" s="30">
        <v>100</v>
      </c>
      <c r="I23" s="30"/>
      <c r="J23" s="30">
        <v>360.5</v>
      </c>
    </row>
    <row r="24" spans="1:10" ht="55.5" customHeight="1">
      <c r="A24" s="109" t="s">
        <v>381</v>
      </c>
      <c r="B24" s="147" t="s">
        <v>382</v>
      </c>
      <c r="C24" s="148"/>
      <c r="D24" s="148"/>
      <c r="E24" s="30">
        <v>2800</v>
      </c>
      <c r="F24" s="30"/>
      <c r="G24" s="30"/>
      <c r="H24" s="30"/>
      <c r="I24" s="30"/>
      <c r="J24" s="30"/>
    </row>
    <row r="25" spans="1:10" ht="42.75" customHeight="1">
      <c r="A25" s="109" t="s">
        <v>383</v>
      </c>
      <c r="B25" s="147" t="s">
        <v>384</v>
      </c>
      <c r="C25" s="148"/>
      <c r="D25" s="30">
        <v>47.8</v>
      </c>
      <c r="E25" s="30"/>
      <c r="F25" s="30"/>
      <c r="G25" s="30"/>
      <c r="H25" s="30"/>
      <c r="I25" s="30"/>
      <c r="J25" s="30"/>
    </row>
    <row r="26" spans="2:10" ht="19.5" customHeight="1">
      <c r="B26" s="1"/>
      <c r="C26" s="1"/>
      <c r="D26" s="42"/>
      <c r="E26" s="42"/>
      <c r="F26" s="150"/>
      <c r="G26" s="150"/>
      <c r="H26" s="150"/>
      <c r="I26" s="150"/>
      <c r="J26" s="150"/>
    </row>
    <row r="27" spans="2:10" ht="19.5" customHeight="1">
      <c r="B27" s="1"/>
      <c r="C27" s="1"/>
      <c r="D27" s="42"/>
      <c r="E27" s="42"/>
      <c r="F27" s="150"/>
      <c r="G27" s="151"/>
      <c r="H27" s="150"/>
      <c r="I27" s="150"/>
      <c r="J27" s="150"/>
    </row>
    <row r="28" spans="1:11" s="44" customFormat="1" ht="19.5" customHeight="1">
      <c r="A28" s="6"/>
      <c r="D28" s="42"/>
      <c r="E28" s="42"/>
      <c r="F28" s="42"/>
      <c r="G28" s="151"/>
      <c r="H28" s="42"/>
      <c r="I28" s="42"/>
      <c r="J28" s="42"/>
      <c r="K28" s="1"/>
    </row>
    <row r="29" spans="1:10" ht="19.5" customHeight="1">
      <c r="A29" s="37" t="s">
        <v>221</v>
      </c>
      <c r="B29" s="38"/>
      <c r="C29" s="38"/>
      <c r="D29" s="39"/>
      <c r="E29" s="39"/>
      <c r="F29" s="39"/>
      <c r="G29" s="40"/>
      <c r="H29" s="255" t="s">
        <v>222</v>
      </c>
      <c r="I29" s="255"/>
      <c r="J29" s="255"/>
    </row>
    <row r="30" spans="1:10" s="44" customFormat="1" ht="19.5" customHeight="1">
      <c r="A30" s="92" t="s">
        <v>223</v>
      </c>
      <c r="B30" s="41"/>
      <c r="C30" s="41"/>
      <c r="D30" s="93"/>
      <c r="E30" s="93"/>
      <c r="F30" s="93"/>
      <c r="G30" s="94"/>
      <c r="H30" s="265" t="s">
        <v>56</v>
      </c>
      <c r="I30" s="265"/>
      <c r="J30" s="265"/>
    </row>
    <row r="31" ht="18.75">
      <c r="A31" s="45"/>
    </row>
    <row r="32" ht="18.75">
      <c r="A32" s="45"/>
    </row>
    <row r="33" ht="18.75">
      <c r="A33" s="45"/>
    </row>
    <row r="34" ht="18.75">
      <c r="A34" s="45"/>
    </row>
    <row r="35" ht="18.75">
      <c r="A35" s="45"/>
    </row>
    <row r="36" ht="18.75">
      <c r="A36" s="45"/>
    </row>
    <row r="37" ht="18.75">
      <c r="A37" s="45"/>
    </row>
    <row r="38" ht="18.75">
      <c r="A38" s="45"/>
    </row>
    <row r="39" ht="18.75">
      <c r="A39" s="45"/>
    </row>
    <row r="40" ht="18.75">
      <c r="A40" s="45"/>
    </row>
    <row r="41" ht="18.75">
      <c r="A41" s="45"/>
    </row>
    <row r="42" ht="18.75">
      <c r="A42" s="45"/>
    </row>
    <row r="43" ht="18.75">
      <c r="A43" s="45"/>
    </row>
    <row r="44" ht="18.75">
      <c r="A44" s="45"/>
    </row>
    <row r="45" ht="18.75">
      <c r="A45" s="45"/>
    </row>
    <row r="46" ht="18.75">
      <c r="A46" s="45"/>
    </row>
    <row r="47" ht="18.75">
      <c r="A47" s="45"/>
    </row>
    <row r="48" ht="18.75">
      <c r="A48" s="45"/>
    </row>
    <row r="49" ht="18.75">
      <c r="A49" s="45"/>
    </row>
    <row r="50" ht="18.75">
      <c r="A50" s="45"/>
    </row>
    <row r="51" ht="18.75">
      <c r="A51" s="45"/>
    </row>
    <row r="52" ht="18.75">
      <c r="A52" s="45"/>
    </row>
    <row r="53" ht="18.75">
      <c r="A53" s="45"/>
    </row>
    <row r="54" ht="18.75">
      <c r="A54" s="45"/>
    </row>
    <row r="55" ht="18.75">
      <c r="A55" s="45"/>
    </row>
    <row r="56" ht="18.75">
      <c r="A56" s="45"/>
    </row>
    <row r="57" ht="18.75">
      <c r="A57" s="45"/>
    </row>
    <row r="58" ht="18.75">
      <c r="A58" s="45"/>
    </row>
    <row r="59" ht="18.75">
      <c r="A59" s="45"/>
    </row>
    <row r="60" ht="18.75">
      <c r="A60" s="45"/>
    </row>
    <row r="61" ht="18.75">
      <c r="A61" s="45"/>
    </row>
    <row r="62" ht="18.75">
      <c r="A62" s="45"/>
    </row>
    <row r="63" ht="18.75">
      <c r="A63" s="45"/>
    </row>
    <row r="64" ht="18.75">
      <c r="A64" s="45"/>
    </row>
    <row r="65" ht="18.75">
      <c r="A65" s="45"/>
    </row>
    <row r="66" ht="18.75">
      <c r="A66" s="45"/>
    </row>
    <row r="67" ht="18.75">
      <c r="A67" s="45"/>
    </row>
    <row r="68" ht="18.75">
      <c r="A68" s="45"/>
    </row>
    <row r="69" ht="18.75">
      <c r="A69" s="45"/>
    </row>
    <row r="70" ht="18.75">
      <c r="A70" s="45"/>
    </row>
    <row r="71" ht="18.75">
      <c r="A71" s="45"/>
    </row>
    <row r="72" ht="18.75">
      <c r="A72" s="45"/>
    </row>
    <row r="73" ht="18.75">
      <c r="A73" s="45"/>
    </row>
    <row r="74" ht="18.75">
      <c r="A74" s="45"/>
    </row>
    <row r="75" ht="18.75">
      <c r="A75" s="45"/>
    </row>
    <row r="76" ht="18.75">
      <c r="A76" s="45"/>
    </row>
    <row r="77" ht="18.75">
      <c r="A77" s="45"/>
    </row>
    <row r="78" ht="18.75">
      <c r="A78" s="45"/>
    </row>
    <row r="79" ht="18.75">
      <c r="A79" s="45"/>
    </row>
    <row r="80" ht="18.75">
      <c r="A80" s="45"/>
    </row>
    <row r="81" ht="18.75">
      <c r="A81" s="45"/>
    </row>
    <row r="82" ht="18.75">
      <c r="A82" s="45"/>
    </row>
    <row r="83" ht="18.75">
      <c r="A83" s="45"/>
    </row>
    <row r="84" ht="18.75">
      <c r="A84" s="45"/>
    </row>
    <row r="85" ht="18.75">
      <c r="A85" s="45"/>
    </row>
    <row r="86" ht="18.75">
      <c r="A86" s="45"/>
    </row>
    <row r="87" ht="18.75">
      <c r="A87" s="45"/>
    </row>
    <row r="88" ht="18.75">
      <c r="A88" s="45"/>
    </row>
    <row r="89" ht="18.75">
      <c r="A89" s="45"/>
    </row>
    <row r="90" ht="18.75">
      <c r="A90" s="45"/>
    </row>
    <row r="91" ht="18.75">
      <c r="A91" s="45"/>
    </row>
    <row r="92" ht="18.75">
      <c r="A92" s="45"/>
    </row>
    <row r="93" ht="18.75">
      <c r="A93" s="45"/>
    </row>
    <row r="94" ht="18.75">
      <c r="A94" s="45"/>
    </row>
    <row r="95" ht="18.75">
      <c r="A95" s="45"/>
    </row>
    <row r="96" ht="18.75">
      <c r="A96" s="45"/>
    </row>
    <row r="97" ht="18.75">
      <c r="A97" s="45"/>
    </row>
    <row r="98" ht="18.75">
      <c r="A98" s="45"/>
    </row>
    <row r="99" ht="18.75">
      <c r="A99" s="45"/>
    </row>
    <row r="100" ht="18.75">
      <c r="A100" s="45"/>
    </row>
    <row r="101" ht="18.75">
      <c r="A101" s="45"/>
    </row>
    <row r="102" ht="18.75">
      <c r="A102" s="45"/>
    </row>
    <row r="103" ht="18.75">
      <c r="A103" s="45"/>
    </row>
    <row r="104" ht="18.75">
      <c r="A104" s="45"/>
    </row>
    <row r="105" ht="18.75">
      <c r="A105" s="45"/>
    </row>
    <row r="106" ht="18.75">
      <c r="A106" s="45"/>
    </row>
    <row r="107" ht="18.75">
      <c r="A107" s="45"/>
    </row>
    <row r="108" ht="18.75">
      <c r="A108" s="45"/>
    </row>
    <row r="109" ht="18.75">
      <c r="A109" s="45"/>
    </row>
    <row r="110" ht="18.75">
      <c r="A110" s="45"/>
    </row>
    <row r="111" ht="18.75">
      <c r="A111" s="45"/>
    </row>
    <row r="112" ht="18.75">
      <c r="A112" s="45"/>
    </row>
    <row r="113" ht="18.75">
      <c r="A113" s="45"/>
    </row>
    <row r="114" ht="18.75">
      <c r="A114" s="45"/>
    </row>
    <row r="115" ht="18.75">
      <c r="A115" s="45"/>
    </row>
    <row r="116" ht="18.75">
      <c r="A116" s="45"/>
    </row>
    <row r="117" ht="18.75">
      <c r="A117" s="45"/>
    </row>
    <row r="118" ht="18.75">
      <c r="A118" s="45"/>
    </row>
    <row r="119" ht="18.75">
      <c r="A119" s="45"/>
    </row>
    <row r="120" ht="18.75">
      <c r="A120" s="45"/>
    </row>
    <row r="121" ht="18.75">
      <c r="A121" s="45"/>
    </row>
    <row r="122" ht="18.75">
      <c r="A122" s="45"/>
    </row>
    <row r="123" ht="18.75">
      <c r="A123" s="45"/>
    </row>
    <row r="124" ht="18.75">
      <c r="A124" s="45"/>
    </row>
    <row r="125" ht="18.75">
      <c r="A125" s="45"/>
    </row>
    <row r="126" ht="18.75">
      <c r="A126" s="45"/>
    </row>
    <row r="127" ht="18.75">
      <c r="A127" s="45"/>
    </row>
    <row r="128" ht="18.75">
      <c r="A128" s="45"/>
    </row>
    <row r="129" ht="18.75">
      <c r="A129" s="45"/>
    </row>
    <row r="130" ht="18.75">
      <c r="A130" s="45"/>
    </row>
    <row r="131" ht="18.75">
      <c r="A131" s="45"/>
    </row>
    <row r="132" ht="18.75">
      <c r="A132" s="45"/>
    </row>
    <row r="133" ht="18.75">
      <c r="A133" s="45"/>
    </row>
    <row r="134" ht="18.75">
      <c r="A134" s="45"/>
    </row>
    <row r="135" ht="18.75">
      <c r="A135" s="45"/>
    </row>
    <row r="136" ht="18.75">
      <c r="A136" s="45"/>
    </row>
    <row r="137" ht="18.75">
      <c r="A137" s="45"/>
    </row>
    <row r="138" ht="18.75">
      <c r="A138" s="45"/>
    </row>
    <row r="139" ht="18.75">
      <c r="A139" s="45"/>
    </row>
    <row r="140" ht="18.75">
      <c r="A140" s="45"/>
    </row>
    <row r="141" ht="18.75">
      <c r="A141" s="45"/>
    </row>
    <row r="142" ht="18.75">
      <c r="A142" s="45"/>
    </row>
    <row r="143" ht="18.75">
      <c r="A143" s="45"/>
    </row>
    <row r="144" ht="18.75">
      <c r="A144" s="45"/>
    </row>
    <row r="145" ht="18.75">
      <c r="A145" s="45"/>
    </row>
    <row r="146" ht="18.75">
      <c r="A146" s="45"/>
    </row>
    <row r="147" ht="18.75">
      <c r="A147" s="45"/>
    </row>
    <row r="148" ht="18.75">
      <c r="A148" s="45"/>
    </row>
    <row r="149" ht="18.75">
      <c r="A149" s="45"/>
    </row>
    <row r="150" ht="18.75">
      <c r="A150" s="45"/>
    </row>
    <row r="151" ht="18.75">
      <c r="A151" s="45"/>
    </row>
    <row r="152" ht="18.75">
      <c r="A152" s="45"/>
    </row>
    <row r="153" ht="18.75">
      <c r="A153" s="45"/>
    </row>
    <row r="154" ht="18.75">
      <c r="A154" s="45"/>
    </row>
    <row r="155" ht="18.75">
      <c r="A155" s="45"/>
    </row>
    <row r="156" ht="18.75">
      <c r="A156" s="45"/>
    </row>
    <row r="157" ht="18.75">
      <c r="A157" s="45"/>
    </row>
    <row r="158" ht="18.75">
      <c r="A158" s="45"/>
    </row>
  </sheetData>
  <sheetProtection selectLockedCells="1" selectUnlockedCells="1"/>
  <mergeCells count="11">
    <mergeCell ref="G6:J6"/>
    <mergeCell ref="H29:J29"/>
    <mergeCell ref="H30:J30"/>
    <mergeCell ref="A4:J4"/>
    <mergeCell ref="A5:J5"/>
    <mergeCell ref="A6:A7"/>
    <mergeCell ref="B6:B7"/>
    <mergeCell ref="C6:C7"/>
    <mergeCell ref="D6:D7"/>
    <mergeCell ref="E6:E7"/>
    <mergeCell ref="F6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="60" zoomScaleNormal="60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0" customWidth="1"/>
    <col min="2" max="3" width="18.8515625" style="0" customWidth="1"/>
    <col min="4" max="5" width="17.28125" style="0" customWidth="1"/>
    <col min="6" max="9" width="11.57421875" style="0" customWidth="1"/>
    <col min="10" max="10" width="13.57421875" style="0" customWidth="1"/>
    <col min="11" max="11" width="20.8515625" style="0" customWidth="1"/>
  </cols>
  <sheetData>
    <row r="1" spans="1:11" ht="18.75">
      <c r="A1" s="44"/>
      <c r="B1" s="44"/>
      <c r="C1" s="152"/>
      <c r="D1" s="152"/>
      <c r="E1" s="44"/>
      <c r="F1" s="44"/>
      <c r="G1" s="44"/>
      <c r="H1" s="44"/>
      <c r="I1" s="44"/>
      <c r="J1" s="44"/>
      <c r="K1" s="44"/>
    </row>
    <row r="2" spans="1:11" ht="18.75">
      <c r="A2" s="44"/>
      <c r="B2" s="44"/>
      <c r="C2" s="152"/>
      <c r="D2" s="152"/>
      <c r="E2" s="44"/>
      <c r="F2" s="44"/>
      <c r="G2" s="44"/>
      <c r="H2" s="44"/>
      <c r="I2" s="44"/>
      <c r="J2" s="44"/>
      <c r="K2" s="44"/>
    </row>
    <row r="3" spans="1:11" ht="18.75">
      <c r="A3" s="44"/>
      <c r="B3" s="44"/>
      <c r="C3" s="152"/>
      <c r="D3" s="152"/>
      <c r="E3" s="44"/>
      <c r="F3" s="44"/>
      <c r="G3" s="44"/>
      <c r="H3" s="44"/>
      <c r="I3" s="44"/>
      <c r="J3" s="44"/>
      <c r="K3" s="44"/>
    </row>
    <row r="4" spans="1:11" ht="18.75">
      <c r="A4" s="44"/>
      <c r="B4" s="44"/>
      <c r="C4" s="152"/>
      <c r="D4" s="152"/>
      <c r="E4" s="44"/>
      <c r="F4" s="44"/>
      <c r="G4" s="44"/>
      <c r="H4" s="44"/>
      <c r="I4" s="44"/>
      <c r="J4" s="44"/>
      <c r="K4" s="44"/>
    </row>
    <row r="5" spans="1:11" ht="18.75">
      <c r="A5" s="44"/>
      <c r="B5" s="44"/>
      <c r="C5" s="152"/>
      <c r="D5" s="152"/>
      <c r="E5" s="44"/>
      <c r="F5" s="44"/>
      <c r="G5" s="44"/>
      <c r="H5" s="44"/>
      <c r="I5" s="44"/>
      <c r="J5" s="44"/>
      <c r="K5" s="44"/>
    </row>
    <row r="6" spans="1:11" ht="18.75">
      <c r="A6" s="262" t="s">
        <v>385</v>
      </c>
      <c r="B6" s="262"/>
      <c r="C6" s="262"/>
      <c r="D6" s="262"/>
      <c r="E6" s="262"/>
      <c r="F6" s="262"/>
      <c r="G6" s="262"/>
      <c r="H6" s="262"/>
      <c r="I6" s="262"/>
      <c r="J6" s="153"/>
      <c r="K6" s="153"/>
    </row>
    <row r="7" spans="1:11" ht="18.75">
      <c r="A7" s="262" t="s">
        <v>386</v>
      </c>
      <c r="B7" s="262"/>
      <c r="C7" s="262"/>
      <c r="D7" s="262"/>
      <c r="E7" s="262"/>
      <c r="F7" s="262"/>
      <c r="G7" s="262"/>
      <c r="H7" s="262"/>
      <c r="I7" s="262"/>
      <c r="J7" s="153"/>
      <c r="K7" s="153"/>
    </row>
    <row r="8" spans="1:11" ht="18.75">
      <c r="A8" s="262" t="s">
        <v>387</v>
      </c>
      <c r="B8" s="262"/>
      <c r="C8" s="262"/>
      <c r="D8" s="262"/>
      <c r="E8" s="262"/>
      <c r="F8" s="262"/>
      <c r="G8" s="262"/>
      <c r="H8" s="262"/>
      <c r="I8" s="262"/>
      <c r="J8" s="2"/>
      <c r="K8" s="2"/>
    </row>
    <row r="9" spans="1:11" ht="15.75">
      <c r="A9" s="282" t="s">
        <v>388</v>
      </c>
      <c r="B9" s="282"/>
      <c r="C9" s="282"/>
      <c r="D9" s="282"/>
      <c r="E9" s="282"/>
      <c r="F9" s="282"/>
      <c r="G9" s="282"/>
      <c r="H9" s="282"/>
      <c r="I9" s="282"/>
      <c r="J9" s="154"/>
      <c r="K9" s="154"/>
    </row>
    <row r="10" spans="1:11" ht="15.7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1:11" ht="18.75">
      <c r="A11" s="283" t="s">
        <v>389</v>
      </c>
      <c r="B11" s="283"/>
      <c r="C11" s="283"/>
      <c r="D11" s="283"/>
      <c r="E11" s="283"/>
      <c r="F11" s="283"/>
      <c r="G11" s="283"/>
      <c r="H11" s="283"/>
      <c r="I11" s="283"/>
      <c r="J11" s="31"/>
      <c r="K11" s="31"/>
    </row>
    <row r="12" spans="1:11" ht="18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ht="18.75">
      <c r="A13" s="277" t="s">
        <v>390</v>
      </c>
      <c r="B13" s="277"/>
      <c r="C13" s="277"/>
      <c r="D13" s="277"/>
      <c r="E13" s="277"/>
      <c r="F13" s="277"/>
      <c r="G13" s="277"/>
      <c r="H13" s="277"/>
      <c r="I13" s="277"/>
      <c r="J13" s="44"/>
      <c r="K13" s="44"/>
    </row>
    <row r="14" spans="1:11" ht="18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ht="89.25" customHeight="1">
      <c r="A15" s="7" t="s">
        <v>10</v>
      </c>
      <c r="B15" s="158" t="s">
        <v>391</v>
      </c>
      <c r="C15" s="54" t="s">
        <v>59</v>
      </c>
      <c r="D15" s="8" t="s">
        <v>14</v>
      </c>
      <c r="E15" s="8" t="s">
        <v>392</v>
      </c>
      <c r="F15" s="269" t="s">
        <v>393</v>
      </c>
      <c r="G15" s="269"/>
      <c r="H15" s="269" t="s">
        <v>394</v>
      </c>
      <c r="I15" s="269"/>
      <c r="J15" s="159"/>
      <c r="K15" s="50"/>
    </row>
    <row r="16" spans="1:11" ht="23.25" customHeight="1">
      <c r="A16" s="7">
        <v>1</v>
      </c>
      <c r="B16" s="29">
        <v>2</v>
      </c>
      <c r="C16" s="29">
        <v>4</v>
      </c>
      <c r="D16" s="29">
        <v>5</v>
      </c>
      <c r="E16" s="29">
        <v>6</v>
      </c>
      <c r="F16" s="281">
        <v>7</v>
      </c>
      <c r="G16" s="281"/>
      <c r="H16" s="281">
        <v>8</v>
      </c>
      <c r="I16" s="281"/>
      <c r="J16" s="159"/>
      <c r="K16" s="50"/>
    </row>
    <row r="17" spans="1:11" ht="66.75" customHeight="1">
      <c r="A17" s="124" t="s">
        <v>395</v>
      </c>
      <c r="B17" s="160">
        <v>342</v>
      </c>
      <c r="C17" s="161">
        <f>C18+C19+C20+C21+C22+C23</f>
        <v>364</v>
      </c>
      <c r="D17" s="161">
        <f>D18+D19+D20+D21+D22+D23</f>
        <v>386</v>
      </c>
      <c r="E17" s="161">
        <f>E18+E19+E20+E21+E22+E23</f>
        <v>400</v>
      </c>
      <c r="F17" s="279">
        <f aca="true" t="shared" si="0" ref="F17:F22">E17/D17</f>
        <v>1.0362694300518134</v>
      </c>
      <c r="G17" s="279"/>
      <c r="H17" s="279">
        <f aca="true" t="shared" si="1" ref="H17:H22">E17/C17</f>
        <v>1.098901098901099</v>
      </c>
      <c r="I17" s="279"/>
      <c r="J17" s="162"/>
      <c r="K17" s="36"/>
    </row>
    <row r="18" spans="1:11" ht="27" customHeight="1">
      <c r="A18" s="109" t="s">
        <v>396</v>
      </c>
      <c r="B18" s="158">
        <v>3</v>
      </c>
      <c r="C18" s="54">
        <v>4</v>
      </c>
      <c r="D18" s="8">
        <v>4</v>
      </c>
      <c r="E18" s="54">
        <v>4</v>
      </c>
      <c r="F18" s="279">
        <f t="shared" si="0"/>
        <v>1</v>
      </c>
      <c r="G18" s="279"/>
      <c r="H18" s="279">
        <f t="shared" si="1"/>
        <v>1</v>
      </c>
      <c r="I18" s="279"/>
      <c r="J18" s="162"/>
      <c r="K18" s="36"/>
    </row>
    <row r="19" spans="1:11" ht="24.75" customHeight="1">
      <c r="A19" s="109" t="s">
        <v>397</v>
      </c>
      <c r="B19" s="158">
        <v>14</v>
      </c>
      <c r="C19" s="54">
        <v>15</v>
      </c>
      <c r="D19" s="8">
        <v>17</v>
      </c>
      <c r="E19" s="54">
        <v>18</v>
      </c>
      <c r="F19" s="279">
        <f t="shared" si="0"/>
        <v>1.0588235294117647</v>
      </c>
      <c r="G19" s="279"/>
      <c r="H19" s="279">
        <f t="shared" si="1"/>
        <v>1.2</v>
      </c>
      <c r="I19" s="279"/>
      <c r="J19" s="162"/>
      <c r="K19" s="36"/>
    </row>
    <row r="20" spans="1:11" ht="27" customHeight="1">
      <c r="A20" s="109" t="s">
        <v>398</v>
      </c>
      <c r="B20" s="158">
        <v>30</v>
      </c>
      <c r="C20" s="54">
        <v>30</v>
      </c>
      <c r="D20" s="8">
        <v>30</v>
      </c>
      <c r="E20" s="54">
        <v>30</v>
      </c>
      <c r="F20" s="279">
        <f t="shared" si="0"/>
        <v>1</v>
      </c>
      <c r="G20" s="279"/>
      <c r="H20" s="279">
        <f t="shared" si="1"/>
        <v>1</v>
      </c>
      <c r="I20" s="279"/>
      <c r="J20" s="162"/>
      <c r="K20" s="36"/>
    </row>
    <row r="21" spans="1:11" ht="28.5" customHeight="1">
      <c r="A21" s="109" t="s">
        <v>399</v>
      </c>
      <c r="B21" s="158">
        <v>8</v>
      </c>
      <c r="C21" s="54">
        <v>8</v>
      </c>
      <c r="D21" s="8">
        <v>8</v>
      </c>
      <c r="E21" s="54">
        <v>8</v>
      </c>
      <c r="F21" s="279">
        <f t="shared" si="0"/>
        <v>1</v>
      </c>
      <c r="G21" s="279"/>
      <c r="H21" s="279">
        <f t="shared" si="1"/>
        <v>1</v>
      </c>
      <c r="I21" s="279"/>
      <c r="J21" s="162"/>
      <c r="K21" s="36"/>
    </row>
    <row r="22" spans="1:11" ht="24.75" customHeight="1">
      <c r="A22" s="109" t="s">
        <v>400</v>
      </c>
      <c r="B22" s="158">
        <v>287</v>
      </c>
      <c r="C22" s="54">
        <v>307</v>
      </c>
      <c r="D22" s="8">
        <v>327</v>
      </c>
      <c r="E22" s="54">
        <v>340</v>
      </c>
      <c r="F22" s="279">
        <f t="shared" si="0"/>
        <v>1.039755351681957</v>
      </c>
      <c r="G22" s="279"/>
      <c r="H22" s="279">
        <f t="shared" si="1"/>
        <v>1.1074918566775245</v>
      </c>
      <c r="I22" s="279"/>
      <c r="J22" s="162"/>
      <c r="K22" s="36"/>
    </row>
    <row r="23" spans="1:11" ht="23.25" customHeight="1">
      <c r="A23" s="109" t="s">
        <v>401</v>
      </c>
      <c r="B23" s="158"/>
      <c r="C23" s="54"/>
      <c r="D23" s="8"/>
      <c r="E23" s="54"/>
      <c r="F23" s="280"/>
      <c r="G23" s="280"/>
      <c r="H23" s="280"/>
      <c r="I23" s="280"/>
      <c r="J23" s="162"/>
      <c r="K23" s="36"/>
    </row>
    <row r="24" spans="1:11" ht="46.5" customHeight="1">
      <c r="A24" s="124" t="s">
        <v>402</v>
      </c>
      <c r="B24" s="160">
        <v>15032.9</v>
      </c>
      <c r="C24" s="161">
        <f>C25+C26+C27</f>
        <v>17351.1</v>
      </c>
      <c r="D24" s="161">
        <f>D25+D26+D27</f>
        <v>23905.6</v>
      </c>
      <c r="E24" s="163">
        <f>E25+E26+E27</f>
        <v>25179.199999999997</v>
      </c>
      <c r="F24" s="278">
        <f aca="true" t="shared" si="2" ref="F24:F39">E24/D24</f>
        <v>1.0532762197978716</v>
      </c>
      <c r="G24" s="278"/>
      <c r="H24" s="278">
        <f aca="true" t="shared" si="3" ref="H24:H39">E24/C24</f>
        <v>1.4511587161620876</v>
      </c>
      <c r="I24" s="278"/>
      <c r="J24" s="162"/>
      <c r="K24" s="36"/>
    </row>
    <row r="25" spans="1:11" ht="28.5" customHeight="1">
      <c r="A25" s="109" t="s">
        <v>403</v>
      </c>
      <c r="B25" s="158">
        <v>163.6</v>
      </c>
      <c r="C25" s="54">
        <v>209.9</v>
      </c>
      <c r="D25" s="8">
        <v>250.4</v>
      </c>
      <c r="E25" s="54">
        <v>299.2</v>
      </c>
      <c r="F25" s="278">
        <f t="shared" si="2"/>
        <v>1.194888178913738</v>
      </c>
      <c r="G25" s="278"/>
      <c r="H25" s="278">
        <f t="shared" si="3"/>
        <v>1.4254406860409718</v>
      </c>
      <c r="I25" s="278"/>
      <c r="J25" s="162"/>
      <c r="K25" s="36"/>
    </row>
    <row r="26" spans="1:11" ht="41.25" customHeight="1">
      <c r="A26" s="109" t="s">
        <v>404</v>
      </c>
      <c r="B26" s="158">
        <v>2313</v>
      </c>
      <c r="C26" s="54">
        <v>2823.9</v>
      </c>
      <c r="D26" s="8">
        <v>3731.1</v>
      </c>
      <c r="E26" s="164">
        <v>3927.2</v>
      </c>
      <c r="F26" s="278">
        <f t="shared" si="2"/>
        <v>1.052558226796387</v>
      </c>
      <c r="G26" s="278"/>
      <c r="H26" s="278">
        <f t="shared" si="3"/>
        <v>1.3907008038528275</v>
      </c>
      <c r="I26" s="278"/>
      <c r="J26" s="162"/>
      <c r="K26" s="36"/>
    </row>
    <row r="27" spans="1:11" ht="19.5" customHeight="1">
      <c r="A27" s="109" t="s">
        <v>405</v>
      </c>
      <c r="B27" s="158">
        <v>12556.3</v>
      </c>
      <c r="C27" s="54">
        <v>14317.3</v>
      </c>
      <c r="D27" s="8">
        <v>19924.1</v>
      </c>
      <c r="E27" s="164">
        <v>20952.8</v>
      </c>
      <c r="F27" s="278">
        <f t="shared" si="2"/>
        <v>1.0516309394150802</v>
      </c>
      <c r="G27" s="278"/>
      <c r="H27" s="278">
        <f t="shared" si="3"/>
        <v>1.463460289300357</v>
      </c>
      <c r="I27" s="278"/>
      <c r="J27" s="162"/>
      <c r="K27" s="36"/>
    </row>
    <row r="28" spans="1:11" ht="61.5" customHeight="1">
      <c r="A28" s="124" t="s">
        <v>406</v>
      </c>
      <c r="B28" s="160">
        <v>20673.9</v>
      </c>
      <c r="C28" s="163">
        <f>C29+C30+C31+0.1</f>
        <v>21022.1</v>
      </c>
      <c r="D28" s="165">
        <f>D29+D30+D31</f>
        <v>29164.800000000003</v>
      </c>
      <c r="E28" s="163">
        <f>E29+E30+E31</f>
        <v>30718.7</v>
      </c>
      <c r="F28" s="278">
        <f t="shared" si="2"/>
        <v>1.0532799813473777</v>
      </c>
      <c r="G28" s="278"/>
      <c r="H28" s="278">
        <f t="shared" si="3"/>
        <v>1.4612574386003303</v>
      </c>
      <c r="I28" s="278"/>
      <c r="J28" s="162"/>
      <c r="K28" s="36"/>
    </row>
    <row r="29" spans="1:11" ht="27" customHeight="1">
      <c r="A29" s="109" t="s">
        <v>403</v>
      </c>
      <c r="B29" s="158">
        <v>224.7</v>
      </c>
      <c r="C29" s="164">
        <v>256</v>
      </c>
      <c r="D29" s="166">
        <v>305.5</v>
      </c>
      <c r="E29" s="164">
        <v>365</v>
      </c>
      <c r="F29" s="278">
        <f t="shared" si="2"/>
        <v>1.1947626841243864</v>
      </c>
      <c r="G29" s="278"/>
      <c r="H29" s="278">
        <f t="shared" si="3"/>
        <v>1.42578125</v>
      </c>
      <c r="I29" s="278"/>
      <c r="J29" s="162"/>
      <c r="K29" s="36"/>
    </row>
    <row r="30" spans="1:11" ht="36" customHeight="1">
      <c r="A30" s="109" t="s">
        <v>404</v>
      </c>
      <c r="B30" s="158">
        <v>3334.6</v>
      </c>
      <c r="C30" s="164">
        <v>3291</v>
      </c>
      <c r="D30" s="166">
        <v>4551.9</v>
      </c>
      <c r="E30" s="164">
        <v>4791.2</v>
      </c>
      <c r="F30" s="278">
        <f t="shared" si="2"/>
        <v>1.0525714536786837</v>
      </c>
      <c r="G30" s="278"/>
      <c r="H30" s="278">
        <f t="shared" si="3"/>
        <v>1.455849285931328</v>
      </c>
      <c r="I30" s="278"/>
      <c r="J30" s="162"/>
      <c r="K30" s="36"/>
    </row>
    <row r="31" spans="1:11" ht="20.25" customHeight="1">
      <c r="A31" s="109" t="s">
        <v>405</v>
      </c>
      <c r="B31" s="158">
        <v>17114.6</v>
      </c>
      <c r="C31" s="164">
        <v>17475</v>
      </c>
      <c r="D31" s="166">
        <v>24307.4</v>
      </c>
      <c r="E31" s="164">
        <v>25562.5</v>
      </c>
      <c r="F31" s="278">
        <f t="shared" si="2"/>
        <v>1.051634481680476</v>
      </c>
      <c r="G31" s="278"/>
      <c r="H31" s="278">
        <f t="shared" si="3"/>
        <v>1.4628040057224607</v>
      </c>
      <c r="I31" s="278"/>
      <c r="J31" s="162"/>
      <c r="K31" s="36"/>
    </row>
    <row r="32" spans="1:11" ht="60" customHeight="1">
      <c r="A32" s="124" t="s">
        <v>407</v>
      </c>
      <c r="B32" s="167">
        <v>3662.9873294347</v>
      </c>
      <c r="C32" s="168">
        <f>C24/C17/12*1000</f>
        <v>3972.321428571428</v>
      </c>
      <c r="D32" s="168">
        <f>D24/D17/12*1000</f>
        <v>5160.967184801381</v>
      </c>
      <c r="E32" s="168">
        <f>E24/E17/12*1000</f>
        <v>5245.666666666666</v>
      </c>
      <c r="F32" s="278">
        <f t="shared" si="2"/>
        <v>1.0164115521049462</v>
      </c>
      <c r="G32" s="278"/>
      <c r="H32" s="278">
        <f t="shared" si="3"/>
        <v>1.3205544317074998</v>
      </c>
      <c r="I32" s="278"/>
      <c r="J32" s="162"/>
      <c r="K32" s="36"/>
    </row>
    <row r="33" spans="1:11" ht="24.75" customHeight="1">
      <c r="A33" s="109" t="s">
        <v>403</v>
      </c>
      <c r="B33" s="169">
        <v>13633.3333333333</v>
      </c>
      <c r="C33" s="170">
        <f>C25/12*1000</f>
        <v>17491.666666666668</v>
      </c>
      <c r="D33" s="170">
        <f>D25/12*1000</f>
        <v>20866.666666666668</v>
      </c>
      <c r="E33" s="170">
        <f>E25/12*1000</f>
        <v>24933.333333333332</v>
      </c>
      <c r="F33" s="278">
        <f t="shared" si="2"/>
        <v>1.194888178913738</v>
      </c>
      <c r="G33" s="278"/>
      <c r="H33" s="278">
        <f t="shared" si="3"/>
        <v>1.4254406860409716</v>
      </c>
      <c r="I33" s="278"/>
      <c r="J33" s="171"/>
      <c r="K33" s="36"/>
    </row>
    <row r="34" spans="1:11" ht="36" customHeight="1">
      <c r="A34" s="109" t="s">
        <v>404</v>
      </c>
      <c r="B34" s="169">
        <v>3569.44444444444</v>
      </c>
      <c r="C34" s="170">
        <f>C26/12/56*1000</f>
        <v>4202.232142857143</v>
      </c>
      <c r="D34" s="170">
        <f>D26/12/58*1000</f>
        <v>5360.775862068966</v>
      </c>
      <c r="E34" s="170">
        <f>E26/12/59*1000</f>
        <v>5546.892655367231</v>
      </c>
      <c r="F34" s="278">
        <f t="shared" si="2"/>
        <v>1.0347182568506854</v>
      </c>
      <c r="G34" s="278"/>
      <c r="H34" s="278">
        <f t="shared" si="3"/>
        <v>1.319987203656921</v>
      </c>
      <c r="I34" s="278"/>
      <c r="J34" s="162"/>
      <c r="K34" s="36"/>
    </row>
    <row r="35" spans="1:11" ht="30.75" customHeight="1">
      <c r="A35" s="109" t="s">
        <v>405</v>
      </c>
      <c r="B35" s="169">
        <v>3645.84785133566</v>
      </c>
      <c r="C35" s="170">
        <f>C27/C22/12*1000</f>
        <v>3886.346362649294</v>
      </c>
      <c r="D35" s="170">
        <f>D27/D22/12*1000</f>
        <v>5077.4974515800195</v>
      </c>
      <c r="E35" s="170">
        <f>E27/E22/12*1000</f>
        <v>5135.490196078432</v>
      </c>
      <c r="F35" s="278">
        <f t="shared" si="2"/>
        <v>1.0114215211433275</v>
      </c>
      <c r="G35" s="278"/>
      <c r="H35" s="278">
        <f t="shared" si="3"/>
        <v>1.321418555338852</v>
      </c>
      <c r="I35" s="278"/>
      <c r="J35" s="162"/>
      <c r="K35" s="36"/>
    </row>
    <row r="36" spans="1:11" ht="54.75" customHeight="1">
      <c r="A36" s="124" t="s">
        <v>408</v>
      </c>
      <c r="B36" s="160">
        <v>2900</v>
      </c>
      <c r="C36" s="168">
        <f aca="true" t="shared" si="4" ref="C36:E39">C32*0.805</f>
        <v>3197.7187499999995</v>
      </c>
      <c r="D36" s="168">
        <f t="shared" si="4"/>
        <v>4154.578583765112</v>
      </c>
      <c r="E36" s="168">
        <f t="shared" si="4"/>
        <v>4222.761666666666</v>
      </c>
      <c r="F36" s="278">
        <f t="shared" si="2"/>
        <v>1.0164115521049462</v>
      </c>
      <c r="G36" s="278"/>
      <c r="H36" s="278">
        <f t="shared" si="3"/>
        <v>1.3205544317075</v>
      </c>
      <c r="I36" s="278"/>
      <c r="J36" s="162"/>
      <c r="K36" s="36"/>
    </row>
    <row r="37" spans="1:11" ht="28.5" customHeight="1">
      <c r="A37" s="109" t="s">
        <v>403</v>
      </c>
      <c r="B37" s="169">
        <v>10893.0333333333</v>
      </c>
      <c r="C37" s="168">
        <f t="shared" si="4"/>
        <v>14080.791666666668</v>
      </c>
      <c r="D37" s="168">
        <f t="shared" si="4"/>
        <v>16797.666666666668</v>
      </c>
      <c r="E37" s="168">
        <f t="shared" si="4"/>
        <v>20071.333333333332</v>
      </c>
      <c r="F37" s="278">
        <f t="shared" si="2"/>
        <v>1.1948881789137378</v>
      </c>
      <c r="G37" s="278"/>
      <c r="H37" s="278">
        <f t="shared" si="3"/>
        <v>1.4254406860409716</v>
      </c>
      <c r="I37" s="278"/>
      <c r="J37" s="162"/>
      <c r="K37" s="36"/>
    </row>
    <row r="38" spans="1:11" ht="45.75" customHeight="1">
      <c r="A38" s="109" t="s">
        <v>404</v>
      </c>
      <c r="B38" s="169">
        <v>2851.98611111111</v>
      </c>
      <c r="C38" s="168">
        <f t="shared" si="4"/>
        <v>3382.7968750000005</v>
      </c>
      <c r="D38" s="168">
        <f t="shared" si="4"/>
        <v>4315.424568965517</v>
      </c>
      <c r="E38" s="168">
        <f t="shared" si="4"/>
        <v>4465.248587570622</v>
      </c>
      <c r="F38" s="278">
        <f t="shared" si="2"/>
        <v>1.0347182568506856</v>
      </c>
      <c r="G38" s="278"/>
      <c r="H38" s="278">
        <f t="shared" si="3"/>
        <v>1.319987203656921</v>
      </c>
      <c r="I38" s="278"/>
      <c r="J38" s="162"/>
      <c r="K38" s="36"/>
    </row>
    <row r="39" spans="1:11" ht="27" customHeight="1">
      <c r="A39" s="109" t="s">
        <v>405</v>
      </c>
      <c r="B39" s="169">
        <v>2913.03243321719</v>
      </c>
      <c r="C39" s="168">
        <f t="shared" si="4"/>
        <v>3128.5088219326817</v>
      </c>
      <c r="D39" s="168">
        <f t="shared" si="4"/>
        <v>4087.385448521916</v>
      </c>
      <c r="E39" s="168">
        <f t="shared" si="4"/>
        <v>4134.069607843138</v>
      </c>
      <c r="F39" s="278">
        <f t="shared" si="2"/>
        <v>1.0114215211433275</v>
      </c>
      <c r="G39" s="278"/>
      <c r="H39" s="278">
        <f t="shared" si="3"/>
        <v>1.321418555338852</v>
      </c>
      <c r="I39" s="278"/>
      <c r="J39" s="162"/>
      <c r="K39" s="36"/>
    </row>
    <row r="40" spans="1:11" ht="18.75">
      <c r="A40" s="172"/>
      <c r="B40" s="173"/>
      <c r="C40" s="173"/>
      <c r="D40" s="173"/>
      <c r="E40" s="173"/>
      <c r="F40" s="174"/>
      <c r="G40" s="174"/>
      <c r="H40" s="174"/>
      <c r="I40" s="174"/>
      <c r="J40" s="174"/>
      <c r="K40" s="174"/>
    </row>
    <row r="41" spans="1:11" ht="18.75">
      <c r="A41" s="175"/>
      <c r="B41" s="174"/>
      <c r="C41" s="174"/>
      <c r="D41" s="174"/>
      <c r="E41" s="174"/>
      <c r="F41" s="174"/>
      <c r="G41" s="174"/>
      <c r="H41" s="174"/>
      <c r="I41" s="174"/>
      <c r="J41" s="78"/>
      <c r="K41" s="78"/>
    </row>
    <row r="42" spans="1:11" ht="18.75">
      <c r="A42" s="154"/>
      <c r="B42" s="176"/>
      <c r="C42" s="35"/>
      <c r="D42" s="35"/>
      <c r="E42" s="35"/>
      <c r="F42" s="35"/>
      <c r="G42" s="35"/>
      <c r="H42" s="35"/>
      <c r="I42" s="35"/>
      <c r="J42" s="35"/>
      <c r="K42" s="35"/>
    </row>
    <row r="43" spans="10:11" ht="55.5" customHeight="1">
      <c r="J43" s="177"/>
      <c r="K43" s="78"/>
    </row>
    <row r="44" spans="10:11" ht="18.75">
      <c r="J44" s="78"/>
      <c r="K44" s="78"/>
    </row>
    <row r="45" ht="91.5" customHeight="1"/>
    <row r="46" ht="216" customHeight="1"/>
    <row r="54" spans="10:11" ht="18.75">
      <c r="J54" s="63"/>
      <c r="K54" s="63"/>
    </row>
    <row r="55" spans="10:11" ht="18.75">
      <c r="J55" s="63"/>
      <c r="K55" s="63"/>
    </row>
    <row r="56" spans="10:11" ht="18.75">
      <c r="J56" s="78"/>
      <c r="K56" s="78"/>
    </row>
    <row r="57" ht="95.25" customHeight="1"/>
    <row r="62" ht="24.75" customHeight="1"/>
    <row r="63" spans="10:11" ht="18.75">
      <c r="J63" s="35"/>
      <c r="K63" s="42"/>
    </row>
    <row r="64" spans="10:11" ht="18.75">
      <c r="J64" s="63"/>
      <c r="K64" s="63"/>
    </row>
    <row r="65" spans="10:11" ht="27" customHeight="1">
      <c r="J65" s="78"/>
      <c r="K65" s="78"/>
    </row>
    <row r="66" ht="63.75" customHeight="1"/>
    <row r="67" ht="19.5" customHeight="1"/>
    <row r="68" ht="51" customHeight="1"/>
    <row r="69" ht="32.25" customHeight="1"/>
    <row r="70" ht="25.5" customHeight="1"/>
    <row r="71" ht="39" customHeight="1"/>
    <row r="73" ht="24.75" customHeight="1"/>
    <row r="74" ht="46.5" customHeight="1"/>
    <row r="75" ht="21.75" customHeight="1"/>
    <row r="77" ht="21.75" customHeight="1"/>
    <row r="78" spans="10:11" ht="18.75">
      <c r="J78" s="78"/>
      <c r="K78" s="78"/>
    </row>
    <row r="79" spans="10:11" ht="18.75">
      <c r="J79" s="78"/>
      <c r="K79" s="78"/>
    </row>
    <row r="80" spans="3:11" ht="12.75">
      <c r="C80" s="178"/>
      <c r="D80" s="178"/>
      <c r="E80" s="178"/>
      <c r="F80" s="178"/>
      <c r="G80" s="178"/>
      <c r="H80" s="178"/>
      <c r="I80" s="178"/>
      <c r="J80" s="178"/>
      <c r="K80" s="178"/>
    </row>
    <row r="81" spans="3:11" ht="12.75">
      <c r="C81" s="178"/>
      <c r="D81" s="178"/>
      <c r="E81" s="178"/>
      <c r="F81" s="178"/>
      <c r="G81" s="178"/>
      <c r="H81" s="178"/>
      <c r="I81" s="178"/>
      <c r="J81" s="178"/>
      <c r="K81" s="178"/>
    </row>
    <row r="82" spans="3:11" ht="12.75">
      <c r="C82" s="178"/>
      <c r="D82" s="178"/>
      <c r="E82" s="178"/>
      <c r="F82" s="178"/>
      <c r="G82" s="178"/>
      <c r="H82" s="178"/>
      <c r="I82" s="178"/>
      <c r="J82" s="178"/>
      <c r="K82" s="178"/>
    </row>
    <row r="83" spans="3:11" ht="12.75">
      <c r="C83" s="178"/>
      <c r="D83" s="178"/>
      <c r="E83" s="178"/>
      <c r="F83" s="178"/>
      <c r="G83" s="178"/>
      <c r="H83" s="178"/>
      <c r="I83" s="178"/>
      <c r="J83" s="178"/>
      <c r="K83" s="178"/>
    </row>
    <row r="84" spans="3:11" ht="12.75">
      <c r="C84" s="178"/>
      <c r="D84" s="178"/>
      <c r="E84" s="178"/>
      <c r="F84" s="178"/>
      <c r="G84" s="178"/>
      <c r="H84" s="178"/>
      <c r="I84" s="178"/>
      <c r="J84" s="178"/>
      <c r="K84" s="178"/>
    </row>
  </sheetData>
  <sheetProtection selectLockedCells="1" selectUnlockedCells="1"/>
  <mergeCells count="56">
    <mergeCell ref="A6:I6"/>
    <mergeCell ref="A7:I7"/>
    <mergeCell ref="A8:I8"/>
    <mergeCell ref="A9:I9"/>
    <mergeCell ref="A11:I11"/>
    <mergeCell ref="A13:I13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9:G39"/>
    <mergeCell ref="H39:I39"/>
    <mergeCell ref="F36:G36"/>
    <mergeCell ref="H36:I36"/>
    <mergeCell ref="F37:G37"/>
    <mergeCell ref="H37:I37"/>
    <mergeCell ref="F38:G38"/>
    <mergeCell ref="H38:I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:H35"/>
    </sheetView>
  </sheetViews>
  <sheetFormatPr defaultColWidth="11.57421875" defaultRowHeight="12.75"/>
  <cols>
    <col min="1" max="1" width="21.00390625" style="0" customWidth="1"/>
    <col min="2" max="2" width="21.8515625" style="0" customWidth="1"/>
    <col min="3" max="3" width="19.7109375" style="0" customWidth="1"/>
    <col min="4" max="4" width="14.57421875" style="0" customWidth="1"/>
    <col min="5" max="5" width="16.28125" style="0" customWidth="1"/>
    <col min="6" max="8" width="14.57421875" style="0" customWidth="1"/>
  </cols>
  <sheetData>
    <row r="1" spans="1:8" ht="48" customHeight="1">
      <c r="A1" s="287" t="s">
        <v>409</v>
      </c>
      <c r="B1" s="287"/>
      <c r="C1" s="287"/>
      <c r="D1" s="287"/>
      <c r="E1" s="287"/>
      <c r="F1" s="287"/>
      <c r="G1" s="287"/>
      <c r="H1" s="287"/>
    </row>
    <row r="2" spans="1:8" ht="18.75">
      <c r="A2" s="179"/>
      <c r="B2" s="179"/>
      <c r="C2" s="180"/>
      <c r="D2" s="78"/>
      <c r="E2" s="78"/>
      <c r="F2" s="78"/>
      <c r="G2" s="78"/>
      <c r="H2" s="78"/>
    </row>
    <row r="3" spans="1:8" ht="57.75" customHeight="1">
      <c r="A3" s="257" t="s">
        <v>10</v>
      </c>
      <c r="B3" s="54" t="s">
        <v>410</v>
      </c>
      <c r="C3" s="269" t="s">
        <v>411</v>
      </c>
      <c r="D3" s="269"/>
      <c r="E3" s="269" t="s">
        <v>412</v>
      </c>
      <c r="F3" s="269"/>
      <c r="G3" s="269" t="s">
        <v>413</v>
      </c>
      <c r="H3" s="269"/>
    </row>
    <row r="4" spans="1:8" ht="156.75" customHeight="1">
      <c r="A4" s="257"/>
      <c r="B4" s="54" t="s">
        <v>414</v>
      </c>
      <c r="C4" s="54" t="s">
        <v>414</v>
      </c>
      <c r="D4" s="54" t="s">
        <v>415</v>
      </c>
      <c r="E4" s="54" t="s">
        <v>414</v>
      </c>
      <c r="F4" s="54" t="s">
        <v>415</v>
      </c>
      <c r="G4" s="54" t="s">
        <v>414</v>
      </c>
      <c r="H4" s="181" t="s">
        <v>415</v>
      </c>
    </row>
    <row r="5" spans="1:8" ht="18.75">
      <c r="A5" s="8">
        <v>1</v>
      </c>
      <c r="B5" s="8">
        <v>4</v>
      </c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</row>
    <row r="6" spans="1:8" ht="18.75">
      <c r="A6" s="8" t="s">
        <v>416</v>
      </c>
      <c r="B6" s="166">
        <v>7514.2</v>
      </c>
      <c r="C6" s="166">
        <v>7751.9</v>
      </c>
      <c r="D6" s="166">
        <v>19416.7</v>
      </c>
      <c r="E6" s="166">
        <v>7795.7</v>
      </c>
      <c r="F6" s="166">
        <v>20680.2</v>
      </c>
      <c r="G6" s="166">
        <v>10842.1</v>
      </c>
      <c r="H6" s="166">
        <v>22278.1</v>
      </c>
    </row>
    <row r="7" spans="1:8" ht="18.75">
      <c r="A7" s="8" t="s">
        <v>417</v>
      </c>
      <c r="B7" s="166">
        <v>98</v>
      </c>
      <c r="C7" s="166">
        <v>125</v>
      </c>
      <c r="D7" s="166"/>
      <c r="E7" s="166">
        <v>121</v>
      </c>
      <c r="F7" s="166"/>
      <c r="G7" s="166">
        <v>121.5</v>
      </c>
      <c r="H7" s="166"/>
    </row>
    <row r="8" spans="1:8" ht="37.5">
      <c r="A8" s="8" t="s">
        <v>418</v>
      </c>
      <c r="B8" s="166">
        <v>180.2</v>
      </c>
      <c r="C8" s="166">
        <v>74.9</v>
      </c>
      <c r="D8" s="166"/>
      <c r="E8" s="166">
        <v>74.7</v>
      </c>
      <c r="F8" s="166"/>
      <c r="G8" s="166">
        <v>74.7</v>
      </c>
      <c r="H8" s="166"/>
    </row>
    <row r="9" spans="1:8" ht="37.5">
      <c r="A9" s="8" t="s">
        <v>419</v>
      </c>
      <c r="B9" s="166">
        <v>700</v>
      </c>
      <c r="C9" s="166">
        <v>266.7</v>
      </c>
      <c r="D9" s="166"/>
      <c r="E9" s="166"/>
      <c r="F9" s="166"/>
      <c r="G9" s="166"/>
      <c r="H9" s="166"/>
    </row>
    <row r="10" spans="1:8" ht="18.75">
      <c r="A10" s="8" t="s">
        <v>124</v>
      </c>
      <c r="B10" s="166">
        <v>636.7</v>
      </c>
      <c r="C10" s="166">
        <v>1096.2</v>
      </c>
      <c r="D10" s="166"/>
      <c r="E10" s="166">
        <v>1110.8</v>
      </c>
      <c r="F10" s="166"/>
      <c r="G10" s="166">
        <v>659.6</v>
      </c>
      <c r="H10" s="166"/>
    </row>
    <row r="11" spans="1:8" ht="18.75">
      <c r="A11" s="109" t="s">
        <v>220</v>
      </c>
      <c r="B11" s="165">
        <f>SUM(B6:B10)</f>
        <v>9129.1</v>
      </c>
      <c r="C11" s="165">
        <f>SUM(C6:C10)</f>
        <v>9314.7</v>
      </c>
      <c r="D11" s="165"/>
      <c r="E11" s="165">
        <f>SUM(E6:E10)</f>
        <v>9102.199999999999</v>
      </c>
      <c r="F11" s="165"/>
      <c r="G11" s="165">
        <f>SUM(G6:G10)</f>
        <v>11697.900000000001</v>
      </c>
      <c r="H11" s="165"/>
    </row>
    <row r="12" spans="1:8" ht="18.75">
      <c r="A12" s="120"/>
      <c r="B12" s="182"/>
      <c r="C12" s="183"/>
      <c r="D12" s="183"/>
      <c r="E12" s="184"/>
      <c r="F12" s="183"/>
      <c r="G12" s="185"/>
      <c r="H12" s="185"/>
    </row>
    <row r="13" spans="1:8" ht="18.75">
      <c r="A13" s="31" t="s">
        <v>420</v>
      </c>
      <c r="B13" s="63"/>
      <c r="C13" s="63"/>
      <c r="D13" s="63"/>
      <c r="E13" s="63"/>
      <c r="F13" s="63"/>
      <c r="G13" s="63"/>
      <c r="H13" s="63"/>
    </row>
    <row r="14" spans="1:8" ht="18.75">
      <c r="A14" s="179"/>
      <c r="B14" s="179"/>
      <c r="C14" s="180"/>
      <c r="D14" s="78"/>
      <c r="E14" s="78"/>
      <c r="F14" s="78"/>
      <c r="G14" s="78"/>
      <c r="H14" s="78"/>
    </row>
    <row r="15" spans="1:8" ht="74.25" customHeight="1">
      <c r="A15" s="8" t="s">
        <v>421</v>
      </c>
      <c r="B15" s="54" t="s">
        <v>509</v>
      </c>
      <c r="C15" s="54" t="s">
        <v>452</v>
      </c>
      <c r="D15" s="54" t="s">
        <v>422</v>
      </c>
      <c r="E15" s="54" t="s">
        <v>423</v>
      </c>
      <c r="F15" s="54" t="s">
        <v>424</v>
      </c>
      <c r="G15" s="284" t="s">
        <v>425</v>
      </c>
      <c r="H15" s="285"/>
    </row>
    <row r="16" spans="1:8" ht="12.75" customHeight="1">
      <c r="A16" s="7">
        <v>1</v>
      </c>
      <c r="B16" s="54">
        <v>2</v>
      </c>
      <c r="C16" s="29">
        <v>3</v>
      </c>
      <c r="D16" s="29">
        <v>4</v>
      </c>
      <c r="E16" s="186">
        <v>5</v>
      </c>
      <c r="F16" s="54">
        <v>6</v>
      </c>
      <c r="G16" s="284">
        <v>7</v>
      </c>
      <c r="H16" s="285"/>
    </row>
    <row r="17" spans="1:8" ht="12.75" customHeight="1">
      <c r="A17" s="109"/>
      <c r="B17" s="123"/>
      <c r="C17" s="123"/>
      <c r="D17" s="123"/>
      <c r="E17" s="12"/>
      <c r="F17" s="54"/>
      <c r="G17" s="284"/>
      <c r="H17" s="285"/>
    </row>
    <row r="18" spans="1:8" ht="12.75" customHeight="1">
      <c r="A18" s="109"/>
      <c r="B18" s="123"/>
      <c r="C18" s="123"/>
      <c r="D18" s="187"/>
      <c r="E18" s="188"/>
      <c r="F18" s="54"/>
      <c r="G18" s="284"/>
      <c r="H18" s="285"/>
    </row>
    <row r="19" spans="1:8" ht="12.75" customHeight="1">
      <c r="A19" s="109"/>
      <c r="B19" s="123"/>
      <c r="C19" s="123"/>
      <c r="D19" s="123"/>
      <c r="E19" s="12"/>
      <c r="F19" s="54"/>
      <c r="G19" s="284"/>
      <c r="H19" s="285"/>
    </row>
    <row r="20" spans="1:8" ht="12.75" customHeight="1">
      <c r="A20" s="109" t="s">
        <v>220</v>
      </c>
      <c r="B20" s="54" t="s">
        <v>426</v>
      </c>
      <c r="C20" s="54"/>
      <c r="D20" s="54" t="s">
        <v>426</v>
      </c>
      <c r="E20" s="54" t="s">
        <v>426</v>
      </c>
      <c r="F20" s="54"/>
      <c r="G20" s="284" t="s">
        <v>426</v>
      </c>
      <c r="H20" s="285"/>
    </row>
    <row r="21" spans="1:8" ht="18.75">
      <c r="A21" s="4"/>
      <c r="B21" s="4"/>
      <c r="C21" s="35"/>
      <c r="D21" s="35"/>
      <c r="E21" s="35"/>
      <c r="F21" s="35"/>
      <c r="G21" s="35"/>
      <c r="H21" s="35"/>
    </row>
    <row r="22" spans="1:8" ht="18.75">
      <c r="A22" s="31" t="s">
        <v>427</v>
      </c>
      <c r="B22" s="31"/>
      <c r="C22" s="63"/>
      <c r="D22" s="63"/>
      <c r="E22" s="63"/>
      <c r="F22" s="63"/>
      <c r="G22" s="63"/>
      <c r="H22" s="63"/>
    </row>
    <row r="23" spans="1:8" ht="18.75">
      <c r="A23" s="31"/>
      <c r="B23" s="31"/>
      <c r="C23" s="189"/>
      <c r="D23" s="63"/>
      <c r="E23" s="63"/>
      <c r="F23" s="63"/>
      <c r="G23" s="63"/>
      <c r="H23" s="63"/>
    </row>
    <row r="24" spans="1:8" ht="55.5" customHeight="1">
      <c r="A24" s="8" t="s">
        <v>428</v>
      </c>
      <c r="B24" s="54" t="s">
        <v>510</v>
      </c>
      <c r="C24" s="190" t="s">
        <v>454</v>
      </c>
      <c r="D24" s="286" t="s">
        <v>429</v>
      </c>
      <c r="E24" s="286"/>
      <c r="F24" s="286" t="s">
        <v>430</v>
      </c>
      <c r="G24" s="286"/>
      <c r="H24" s="286"/>
    </row>
    <row r="25" spans="1:8" ht="12.75" customHeight="1">
      <c r="A25" s="8">
        <v>1</v>
      </c>
      <c r="B25" s="191">
        <v>2</v>
      </c>
      <c r="C25" s="54">
        <v>3</v>
      </c>
      <c r="D25" s="269">
        <v>4</v>
      </c>
      <c r="E25" s="269"/>
      <c r="F25" s="269">
        <v>5</v>
      </c>
      <c r="G25" s="269"/>
      <c r="H25" s="269"/>
    </row>
    <row r="26" spans="1:8" ht="53.25" customHeight="1">
      <c r="A26" s="109" t="s">
        <v>431</v>
      </c>
      <c r="B26" s="254"/>
      <c r="C26" s="123"/>
      <c r="D26" s="192"/>
      <c r="E26" s="187"/>
      <c r="F26" s="193"/>
      <c r="G26" s="194"/>
      <c r="H26" s="195"/>
    </row>
    <row r="27" spans="1:8" ht="18.75">
      <c r="A27" s="109" t="s">
        <v>432</v>
      </c>
      <c r="B27" s="254"/>
      <c r="C27" s="123"/>
      <c r="D27" s="192"/>
      <c r="E27" s="187"/>
      <c r="F27" s="193"/>
      <c r="G27" s="194"/>
      <c r="H27" s="195"/>
    </row>
    <row r="28" spans="1:8" ht="18.75">
      <c r="A28" s="109"/>
      <c r="B28" s="254"/>
      <c r="C28" s="123"/>
      <c r="D28" s="192"/>
      <c r="E28" s="187"/>
      <c r="F28" s="193"/>
      <c r="G28" s="194"/>
      <c r="H28" s="195"/>
    </row>
    <row r="29" spans="1:8" ht="55.5" customHeight="1">
      <c r="A29" s="109" t="s">
        <v>433</v>
      </c>
      <c r="B29" s="254"/>
      <c r="C29" s="123"/>
      <c r="D29" s="192"/>
      <c r="E29" s="187"/>
      <c r="F29" s="193"/>
      <c r="G29" s="194"/>
      <c r="H29" s="195"/>
    </row>
    <row r="30" spans="1:8" ht="18.75">
      <c r="A30" s="109" t="s">
        <v>434</v>
      </c>
      <c r="B30" s="254"/>
      <c r="C30" s="123"/>
      <c r="D30" s="192"/>
      <c r="E30" s="187"/>
      <c r="F30" s="193"/>
      <c r="G30" s="194"/>
      <c r="H30" s="195"/>
    </row>
    <row r="31" spans="1:8" ht="18.75">
      <c r="A31" s="109"/>
      <c r="B31" s="254"/>
      <c r="C31" s="123"/>
      <c r="D31" s="192"/>
      <c r="E31" s="187"/>
      <c r="F31" s="193"/>
      <c r="G31" s="194"/>
      <c r="H31" s="195"/>
    </row>
    <row r="32" spans="1:8" ht="57" customHeight="1">
      <c r="A32" s="109" t="s">
        <v>435</v>
      </c>
      <c r="B32" s="254"/>
      <c r="C32" s="123"/>
      <c r="D32" s="192"/>
      <c r="E32" s="187"/>
      <c r="F32" s="193"/>
      <c r="G32" s="194"/>
      <c r="H32" s="195"/>
    </row>
    <row r="33" spans="1:8" ht="18.75">
      <c r="A33" s="109" t="s">
        <v>432</v>
      </c>
      <c r="B33" s="254"/>
      <c r="C33" s="123"/>
      <c r="D33" s="192"/>
      <c r="E33" s="187"/>
      <c r="F33" s="193"/>
      <c r="G33" s="194"/>
      <c r="H33" s="195"/>
    </row>
    <row r="34" spans="1:8" ht="18.75">
      <c r="A34" s="109"/>
      <c r="B34" s="254"/>
      <c r="C34" s="123"/>
      <c r="D34" s="192"/>
      <c r="E34" s="187"/>
      <c r="F34" s="193"/>
      <c r="G34" s="194"/>
      <c r="H34" s="195"/>
    </row>
    <row r="35" spans="1:8" ht="18.75">
      <c r="A35" s="109" t="s">
        <v>220</v>
      </c>
      <c r="B35" s="254"/>
      <c r="C35" s="130"/>
      <c r="D35" s="192"/>
      <c r="E35" s="196"/>
      <c r="F35" s="197"/>
      <c r="G35" s="194"/>
      <c r="H35" s="195"/>
    </row>
    <row r="36" spans="1:8" ht="18.75">
      <c r="A36" s="44"/>
      <c r="B36" s="44"/>
      <c r="C36" s="180"/>
      <c r="D36" s="198"/>
      <c r="E36" s="198"/>
      <c r="F36" s="198"/>
      <c r="G36" s="78"/>
      <c r="H36" s="78"/>
    </row>
    <row r="37" spans="1:8" ht="18.75">
      <c r="A37" s="44"/>
      <c r="B37" s="44"/>
      <c r="C37" s="180"/>
      <c r="D37" s="198"/>
      <c r="E37" s="198"/>
      <c r="F37" s="198"/>
      <c r="G37" s="78"/>
      <c r="H37" s="78"/>
    </row>
  </sheetData>
  <sheetProtection selectLockedCells="1" selectUnlockedCells="1"/>
  <mergeCells count="15">
    <mergeCell ref="A1:H1"/>
    <mergeCell ref="A3:A4"/>
    <mergeCell ref="C3:D3"/>
    <mergeCell ref="E3:F3"/>
    <mergeCell ref="G3:H3"/>
    <mergeCell ref="D25:E25"/>
    <mergeCell ref="F25:H25"/>
    <mergeCell ref="G15:H15"/>
    <mergeCell ref="G16:H16"/>
    <mergeCell ref="G17:H17"/>
    <mergeCell ref="G18:H18"/>
    <mergeCell ref="G19:H19"/>
    <mergeCell ref="G20:H20"/>
    <mergeCell ref="D24:E24"/>
    <mergeCell ref="F24:H2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msi-6</cp:lastModifiedBy>
  <cp:lastPrinted>2017-05-16T06:39:08Z</cp:lastPrinted>
  <dcterms:modified xsi:type="dcterms:W3CDTF">2017-05-22T06:17:08Z</dcterms:modified>
  <cp:category/>
  <cp:version/>
  <cp:contentType/>
  <cp:contentStatus/>
</cp:coreProperties>
</file>